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0" windowWidth="12120" windowHeight="8385" activeTab="0"/>
  </bookViews>
  <sheets>
    <sheet name="Raw data" sheetId="1" r:id="rId1"/>
    <sheet name="NDVI" sheetId="2" r:id="rId2"/>
    <sheet name="EVI2" sheetId="3" r:id="rId3"/>
    <sheet name="MSAVI2" sheetId="4" r:id="rId4"/>
    <sheet name="RVI" sheetId="5" r:id="rId5"/>
    <sheet name="fPAR" sheetId="6" r:id="rId6"/>
    <sheet name="LAI" sheetId="7" r:id="rId7"/>
  </sheets>
  <definedNames/>
  <calcPr fullCalcOnLoad="1"/>
</workbook>
</file>

<file path=xl/sharedStrings.xml><?xml version="1.0" encoding="utf-8"?>
<sst xmlns="http://schemas.openxmlformats.org/spreadsheetml/2006/main" count="166" uniqueCount="90">
  <si>
    <t>**********</t>
  </si>
  <si>
    <t>C</t>
  </si>
  <si>
    <t>umols</t>
  </si>
  <si>
    <t>32295CH3</t>
  </si>
  <si>
    <t>32295CH4</t>
  </si>
  <si>
    <t>32296CH3</t>
  </si>
  <si>
    <t>32296CH4</t>
  </si>
  <si>
    <t>Time</t>
  </si>
  <si>
    <t>Date</t>
  </si>
  <si>
    <t>(incident RED channel)</t>
  </si>
  <si>
    <t>(incident NIR channel)</t>
  </si>
  <si>
    <t>(reflected NIR channel)</t>
  </si>
  <si>
    <t>(reflected RED channel)</t>
  </si>
  <si>
    <t>Where:</t>
  </si>
  <si>
    <t xml:space="preserve">0207 12345    </t>
  </si>
  <si>
    <t>SKL908_1_12345</t>
  </si>
  <si>
    <t>Red i (umols)</t>
  </si>
  <si>
    <t>NIR i (umols)</t>
  </si>
  <si>
    <t>NDVI</t>
  </si>
  <si>
    <t>Menu</t>
  </si>
  <si>
    <t>N</t>
  </si>
  <si>
    <t>W</t>
  </si>
  <si>
    <t>Latitude</t>
  </si>
  <si>
    <t>N or S</t>
  </si>
  <si>
    <t>Longitude</t>
  </si>
  <si>
    <t>E or W</t>
  </si>
  <si>
    <t>EXAMPLE DATA IMPORTED FROM A SPECTROSENSE2+.GPS METER</t>
  </si>
  <si>
    <t>=</t>
  </si>
  <si>
    <t>NIR-Red</t>
  </si>
  <si>
    <t>NIR+Red</t>
  </si>
  <si>
    <t>NIRi = NIR irradiance reading in umol.m-2.s-1</t>
  </si>
  <si>
    <t>Redi = Red irradiance reading in umol.m-2.s-1</t>
  </si>
  <si>
    <t>Redr / Redi</t>
  </si>
  <si>
    <t>um/sr</t>
  </si>
  <si>
    <t>NIRr = NIR radiance reading in umol.m-2.s-1.sr-1</t>
  </si>
  <si>
    <t>Redr = Red radiance reading in umol.m-2.s-1.sr-1</t>
  </si>
  <si>
    <t>Red r (um/sr)</t>
  </si>
  <si>
    <t>NIR r (um/sr)</t>
  </si>
  <si>
    <t>NIRr / NIRi</t>
  </si>
  <si>
    <t>(NIRr / NIRi) - (Redr / Redi)</t>
  </si>
  <si>
    <t>(NIRr / NIRi) + (Redr / Redi)</t>
  </si>
  <si>
    <t>V</t>
  </si>
  <si>
    <t>disabled</t>
  </si>
  <si>
    <t xml:space="preserve"> off</t>
  </si>
  <si>
    <t>(channel switched off)</t>
  </si>
  <si>
    <t>EVI2</t>
  </si>
  <si>
    <t>2.5 * (NIR – RED)</t>
  </si>
  <si>
    <t>(NIR + 2.4 * RED  + 1 )</t>
  </si>
  <si>
    <t>2.5 * {(NIRr/ NIRi) – (Redr/ Redi)}</t>
  </si>
  <si>
    <t xml:space="preserve"> (NIRr/ NIRi ) + 2.4 * (Redr/ Redi)  + 1</t>
  </si>
  <si>
    <t>where</t>
  </si>
  <si>
    <t>NIRr/ NIRi</t>
  </si>
  <si>
    <t>Redr/ Redi</t>
  </si>
  <si>
    <t>2.5 * {(NIRr/ NIRi) – (Redr/ Redi}</t>
  </si>
  <si>
    <t>EVI1</t>
  </si>
  <si>
    <t>MSAVI2</t>
  </si>
  <si>
    <r>
      <t xml:space="preserve">(2NIR +1) - </t>
    </r>
    <r>
      <rPr>
        <b/>
        <u val="single"/>
        <sz val="10"/>
        <color indexed="8"/>
        <rFont val="Symbol"/>
        <family val="1"/>
      </rPr>
      <t>Ö</t>
    </r>
    <r>
      <rPr>
        <b/>
        <u val="single"/>
        <sz val="10"/>
        <color indexed="8"/>
        <rFont val="Arial"/>
        <family val="2"/>
      </rPr>
      <t xml:space="preserve"> [(2NIR + 1)</t>
    </r>
    <r>
      <rPr>
        <b/>
        <u val="single"/>
        <vertAlign val="superscript"/>
        <sz val="10"/>
        <color indexed="8"/>
        <rFont val="Arial"/>
        <family val="2"/>
      </rPr>
      <t>2</t>
    </r>
    <r>
      <rPr>
        <b/>
        <u val="single"/>
        <sz val="10"/>
        <color indexed="8"/>
        <rFont val="Arial"/>
        <family val="2"/>
      </rPr>
      <t xml:space="preserve"> - 8(NIR-Red)]</t>
    </r>
  </si>
  <si>
    <r>
      <t>Ö</t>
    </r>
    <r>
      <rPr>
        <sz val="10"/>
        <color indexed="8"/>
        <rFont val="Arial"/>
        <family val="2"/>
      </rPr>
      <t xml:space="preserve"> = square root</t>
    </r>
  </si>
  <si>
    <t>(Redr / Redi)</t>
  </si>
  <si>
    <r>
      <t xml:space="preserve"> Ö</t>
    </r>
    <r>
      <rPr>
        <b/>
        <sz val="10"/>
        <rFont val="Arial"/>
        <family val="0"/>
      </rPr>
      <t xml:space="preserve"> [(2*Z*NIRr/NIRi + 1)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- 8(Z*NIRr/NIRi-Redr/Redi)]</t>
    </r>
  </si>
  <si>
    <r>
      <t xml:space="preserve">(2*NIRr/NIRi + 1)  - </t>
    </r>
    <r>
      <rPr>
        <u val="single"/>
        <sz val="10"/>
        <color indexed="8"/>
        <rFont val="Symbol"/>
        <family val="1"/>
      </rPr>
      <t>Ö</t>
    </r>
    <r>
      <rPr>
        <u val="single"/>
        <sz val="10"/>
        <color indexed="8"/>
        <rFont val="Arial"/>
        <family val="2"/>
      </rPr>
      <t xml:space="preserve"> [(2*NIRr/NIRi + 1)</t>
    </r>
    <r>
      <rPr>
        <u val="single"/>
        <vertAlign val="superscript"/>
        <sz val="10"/>
        <color indexed="8"/>
        <rFont val="Arial"/>
        <family val="2"/>
      </rPr>
      <t>2</t>
    </r>
    <r>
      <rPr>
        <u val="single"/>
        <sz val="10"/>
        <color indexed="8"/>
        <rFont val="Arial"/>
        <family val="2"/>
      </rPr>
      <t xml:space="preserve"> - 8(NIRr/NIRi-Redr/Redi)]</t>
    </r>
  </si>
  <si>
    <t>(NIRr / NIRi)</t>
  </si>
  <si>
    <t>(2*NIRr/NIRi + 1)</t>
  </si>
  <si>
    <r>
      <t>(2*NIRr/NIRi + 1)</t>
    </r>
    <r>
      <rPr>
        <b/>
        <vertAlign val="superscript"/>
        <sz val="10"/>
        <rFont val="Arial"/>
        <family val="2"/>
      </rPr>
      <t>2</t>
    </r>
  </si>
  <si>
    <t>8(NIRr/NIRi-Redr/Redi)</t>
  </si>
  <si>
    <t>RVI</t>
  </si>
  <si>
    <t>NIR</t>
  </si>
  <si>
    <t>Red</t>
  </si>
  <si>
    <t xml:space="preserve">fPAR </t>
  </si>
  <si>
    <t xml:space="preserve">1.24 x NDVI – 0.168 </t>
  </si>
  <si>
    <t>fPAR</t>
  </si>
  <si>
    <t>LAI</t>
  </si>
  <si>
    <t>a * e(b * NDVI)</t>
  </si>
  <si>
    <t>a</t>
  </si>
  <si>
    <t>b</t>
  </si>
  <si>
    <t>e</t>
  </si>
  <si>
    <t>exponential function</t>
  </si>
  <si>
    <t>Calculated using NDVI equation from bands Red &amp; NIR nm</t>
  </si>
  <si>
    <t>http://www.isaes2011.org.uk/homes/mwilliam/Street2007.pdf</t>
  </si>
  <si>
    <t>Journal of Ecology 2007 95 , 139–150ublishing Ltd</t>
  </si>
  <si>
    <t>What is the relationship between changes in canopy leaf area and changes in photosynthetic CO2 flux in arctic ecosystems?</t>
  </si>
  <si>
    <t>L. E. STREET, G. R. SHAVER, M. WILLIAMS* and M. T. VAN WIJK†</t>
  </si>
  <si>
    <t>REFERENCE</t>
  </si>
  <si>
    <t>Potential of MODIS ocean bands for estimating CO2 flux from</t>
  </si>
  <si>
    <t>terrestrial vegetation: A novel approach</t>
  </si>
  <si>
    <t>A. F. Rahman,1 V. D. Cordova,2 J. A. Gamon,3 H. P. Schmid,4 and D. A. Sims1</t>
  </si>
  <si>
    <t>GEOPHYSICAL RESEARCH LETTERS, VOL. 31, 2004</t>
  </si>
  <si>
    <t>http://www.indiana.edu/~co2/Publications/pdfs/Rahman%26_GRL2004.pdf</t>
  </si>
  <si>
    <t>Default is 0.0148</t>
  </si>
  <si>
    <t>Default is 6.192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</si>
</sst>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E+00"/>
    <numFmt numFmtId="165" formatCode="0.0000E+00"/>
    <numFmt numFmtId="166" formatCode="0.00000E+00"/>
    <numFmt numFmtId="167" formatCode="0.000000E+00"/>
    <numFmt numFmtId="168" formatCode="0.0000000E+00"/>
    <numFmt numFmtId="169" formatCode="0.00000000E+00"/>
    <numFmt numFmtId="170" formatCode="0.000000000E+00"/>
    <numFmt numFmtId="171" formatCode="0.0000000000E+00"/>
    <numFmt numFmtId="172" formatCode="0.00000000000E+00"/>
    <numFmt numFmtId="173" formatCode="0.000000000000E+00"/>
    <numFmt numFmtId="174" formatCode="0.0000000000000E+00"/>
    <numFmt numFmtId="175" formatCode="0.00000000000000E+00"/>
    <numFmt numFmtId="176" formatCode="0.000000000000000E+00"/>
    <numFmt numFmtId="177" formatCode="0.0000000000000000E+00"/>
    <numFmt numFmtId="178" formatCode="0.00000000000000000E+00"/>
    <numFmt numFmtId="179" formatCode="0.000000000000000000E+00"/>
    <numFmt numFmtId="180" formatCode="0.0000000000000000000E+00"/>
    <numFmt numFmtId="181" formatCode="0.00000000000000000000E+00"/>
    <numFmt numFmtId="182" formatCode="0.000000000000000000000E+00"/>
    <numFmt numFmtId="183" formatCode="0.0000000000000000000000E+00"/>
    <numFmt numFmtId="184" formatCode="0.00000000000000000000000E+00"/>
    <numFmt numFmtId="185" formatCode="0.000000000000000000000000E+00"/>
    <numFmt numFmtId="186" formatCode="0.0000000000000000000000000E+00"/>
    <numFmt numFmtId="187" formatCode="0.00000000000000000000000000E+00"/>
    <numFmt numFmtId="188" formatCode="0.000000000000000000000000000E+00"/>
    <numFmt numFmtId="189" formatCode="0.0000000000000000000000000000E+00"/>
    <numFmt numFmtId="190" formatCode="0.00000000000000000000000000000E+00"/>
    <numFmt numFmtId="191" formatCode="0.0E+00"/>
    <numFmt numFmtId="192" formatCode="0E+00"/>
    <numFmt numFmtId="193" formatCode="0.0000000"/>
    <numFmt numFmtId="194" formatCode="0.0"/>
    <numFmt numFmtId="195" formatCode="0.00000"/>
    <numFmt numFmtId="196" formatCode="0.0000"/>
    <numFmt numFmtId="197" formatCode="0.000000"/>
    <numFmt numFmtId="198" formatCode="&quot;£&quot;#,##0.00"/>
  </numFmts>
  <fonts count="19">
    <font>
      <sz val="10"/>
      <name val="Arial"/>
      <family val="0"/>
    </font>
    <font>
      <b/>
      <sz val="10"/>
      <color indexed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8"/>
      <name val="Symbol"/>
      <family val="1"/>
    </font>
    <font>
      <b/>
      <u val="single"/>
      <vertAlign val="superscript"/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8"/>
      <name val="Symbol"/>
      <family val="1"/>
    </font>
    <font>
      <u val="single"/>
      <vertAlign val="superscript"/>
      <sz val="10"/>
      <color indexed="8"/>
      <name val="Arial"/>
      <family val="2"/>
    </font>
    <font>
      <sz val="10"/>
      <color indexed="8"/>
      <name val="Symbol"/>
      <family val="1"/>
    </font>
    <font>
      <b/>
      <vertAlign val="superscript"/>
      <sz val="10"/>
      <name val="Arial"/>
      <family val="2"/>
    </font>
    <font>
      <b/>
      <sz val="10"/>
      <name val="Symbol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11" fontId="0" fillId="0" borderId="0" xfId="0" applyNumberFormat="1" applyAlignment="1">
      <alignment/>
    </xf>
    <xf numFmtId="19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left"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2" xfId="0" applyFont="1" applyBorder="1" applyAlignment="1">
      <alignment horizontal="center"/>
    </xf>
    <xf numFmtId="195" fontId="2" fillId="0" borderId="0" xfId="0" applyNumberFormat="1" applyFont="1" applyAlignment="1">
      <alignment horizontal="center"/>
    </xf>
    <xf numFmtId="196" fontId="2" fillId="0" borderId="0" xfId="0" applyNumberFormat="1" applyFont="1" applyBorder="1" applyAlignment="1">
      <alignment/>
    </xf>
    <xf numFmtId="196" fontId="7" fillId="0" borderId="0" xfId="0" applyNumberFormat="1" applyFont="1" applyBorder="1" applyAlignment="1">
      <alignment/>
    </xf>
    <xf numFmtId="196" fontId="7" fillId="0" borderId="0" xfId="0" applyNumberFormat="1" applyFont="1" applyAlignment="1">
      <alignment/>
    </xf>
    <xf numFmtId="196" fontId="2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197" fontId="2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7" fillId="0" borderId="2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2"/>
  <sheetViews>
    <sheetView tabSelected="1" workbookViewId="0" topLeftCell="A1">
      <selection activeCell="A1" sqref="A1"/>
    </sheetView>
  </sheetViews>
  <sheetFormatPr defaultColWidth="9.140625" defaultRowHeight="12.75"/>
  <cols>
    <col min="2" max="2" width="6.57421875" style="0" customWidth="1"/>
    <col min="4" max="4" width="7.140625" style="0" customWidth="1"/>
    <col min="5" max="5" width="6.28125" style="0" customWidth="1"/>
    <col min="7" max="7" width="10.140625" style="0" bestFit="1" customWidth="1"/>
    <col min="8" max="8" width="12.57421875" style="0" customWidth="1"/>
    <col min="9" max="9" width="13.140625" style="0" bestFit="1" customWidth="1"/>
    <col min="10" max="10" width="12.7109375" style="0" bestFit="1" customWidth="1"/>
    <col min="11" max="11" width="12.00390625" style="0" bestFit="1" customWidth="1"/>
    <col min="12" max="13" width="9.57421875" style="0" bestFit="1" customWidth="1"/>
    <col min="14" max="14" width="13.8515625" style="0" customWidth="1"/>
    <col min="15" max="15" width="12.421875" style="0" bestFit="1" customWidth="1"/>
  </cols>
  <sheetData>
    <row r="1" s="8" customFormat="1" ht="12.75">
      <c r="A1" s="8" t="s">
        <v>26</v>
      </c>
    </row>
    <row r="3" spans="1:2" ht="12.75">
      <c r="A3" t="s">
        <v>0</v>
      </c>
      <c r="B3" t="s">
        <v>0</v>
      </c>
    </row>
    <row r="4" spans="1:3" ht="12.75">
      <c r="A4" t="s">
        <v>14</v>
      </c>
      <c r="C4" t="s">
        <v>15</v>
      </c>
    </row>
    <row r="5" spans="1:9" ht="12.75">
      <c r="A5">
        <v>0</v>
      </c>
      <c r="B5">
        <v>0</v>
      </c>
      <c r="C5" t="s">
        <v>1</v>
      </c>
      <c r="D5" s="5">
        <v>95.13</v>
      </c>
      <c r="E5">
        <v>0</v>
      </c>
      <c r="F5" t="s">
        <v>3</v>
      </c>
      <c r="G5" t="s">
        <v>2</v>
      </c>
      <c r="I5" s="13" t="s">
        <v>9</v>
      </c>
    </row>
    <row r="6" spans="1:9" ht="12.75">
      <c r="A6">
        <v>1</v>
      </c>
      <c r="B6">
        <v>1</v>
      </c>
      <c r="C6" t="s">
        <v>1</v>
      </c>
      <c r="D6" s="5">
        <v>70.83</v>
      </c>
      <c r="E6">
        <v>0</v>
      </c>
      <c r="F6" t="s">
        <v>4</v>
      </c>
      <c r="G6" t="s">
        <v>2</v>
      </c>
      <c r="I6" s="13" t="s">
        <v>10</v>
      </c>
    </row>
    <row r="7" spans="1:15" ht="12.75">
      <c r="A7">
        <v>2</v>
      </c>
      <c r="B7">
        <v>12</v>
      </c>
      <c r="C7" t="s">
        <v>1</v>
      </c>
      <c r="D7" s="5">
        <v>9.926</v>
      </c>
      <c r="E7">
        <v>0</v>
      </c>
      <c r="F7" t="s">
        <v>5</v>
      </c>
      <c r="G7" t="s">
        <v>33</v>
      </c>
      <c r="I7" s="13" t="s">
        <v>12</v>
      </c>
      <c r="O7" s="7"/>
    </row>
    <row r="8" spans="1:15" ht="12.75">
      <c r="A8">
        <v>3</v>
      </c>
      <c r="B8">
        <v>13</v>
      </c>
      <c r="C8" t="s">
        <v>1</v>
      </c>
      <c r="D8" s="5">
        <v>8.412</v>
      </c>
      <c r="E8">
        <v>0</v>
      </c>
      <c r="F8" t="s">
        <v>6</v>
      </c>
      <c r="G8" t="s">
        <v>33</v>
      </c>
      <c r="I8" s="13" t="s">
        <v>11</v>
      </c>
      <c r="O8" s="7"/>
    </row>
    <row r="9" spans="1:15" ht="12.75">
      <c r="A9">
        <v>4</v>
      </c>
      <c r="B9">
        <v>16</v>
      </c>
      <c r="C9" t="s">
        <v>41</v>
      </c>
      <c r="D9" s="5">
        <v>1</v>
      </c>
      <c r="E9">
        <v>0</v>
      </c>
      <c r="F9" t="s">
        <v>42</v>
      </c>
      <c r="G9" t="s">
        <v>43</v>
      </c>
      <c r="I9" s="25" t="s">
        <v>44</v>
      </c>
      <c r="O9" s="7"/>
    </row>
    <row r="10" spans="1:15" ht="12.75">
      <c r="A10">
        <v>5</v>
      </c>
      <c r="B10">
        <v>16</v>
      </c>
      <c r="C10" t="s">
        <v>41</v>
      </c>
      <c r="D10" s="5">
        <v>1</v>
      </c>
      <c r="E10">
        <v>0</v>
      </c>
      <c r="F10" t="s">
        <v>42</v>
      </c>
      <c r="G10" t="s">
        <v>43</v>
      </c>
      <c r="I10" s="25" t="s">
        <v>44</v>
      </c>
      <c r="O10" s="7"/>
    </row>
    <row r="11" spans="1:15" ht="12.75">
      <c r="A11">
        <v>6</v>
      </c>
      <c r="B11">
        <v>16</v>
      </c>
      <c r="C11" t="s">
        <v>41</v>
      </c>
      <c r="D11" s="5">
        <v>1</v>
      </c>
      <c r="E11">
        <v>0</v>
      </c>
      <c r="F11" t="s">
        <v>42</v>
      </c>
      <c r="G11" t="s">
        <v>43</v>
      </c>
      <c r="I11" s="25" t="s">
        <v>44</v>
      </c>
      <c r="O11" s="7"/>
    </row>
    <row r="12" spans="1:15" ht="12.75">
      <c r="A12">
        <v>7</v>
      </c>
      <c r="B12">
        <v>16</v>
      </c>
      <c r="C12" t="s">
        <v>41</v>
      </c>
      <c r="D12" s="5">
        <v>1</v>
      </c>
      <c r="E12">
        <v>0</v>
      </c>
      <c r="F12" t="s">
        <v>42</v>
      </c>
      <c r="G12" t="s">
        <v>43</v>
      </c>
      <c r="I12" s="25" t="s">
        <v>44</v>
      </c>
      <c r="O12" s="7"/>
    </row>
    <row r="13" spans="8:15" ht="12.75">
      <c r="H13" s="6"/>
      <c r="I13" s="6"/>
      <c r="J13" s="6"/>
      <c r="O13" s="7"/>
    </row>
    <row r="14" spans="8:10" ht="12.75">
      <c r="H14" s="6"/>
      <c r="I14" s="6"/>
      <c r="J14" s="6"/>
    </row>
    <row r="15" spans="8:15" ht="12.75">
      <c r="H15" s="12" t="s">
        <v>16</v>
      </c>
      <c r="I15" s="12" t="s">
        <v>17</v>
      </c>
      <c r="J15" s="12" t="s">
        <v>36</v>
      </c>
      <c r="K15" s="12" t="s">
        <v>37</v>
      </c>
      <c r="L15" s="11"/>
      <c r="O15" s="6"/>
    </row>
    <row r="16" spans="1:15" ht="12.75">
      <c r="A16" t="s">
        <v>22</v>
      </c>
      <c r="B16" t="s">
        <v>23</v>
      </c>
      <c r="C16" t="s">
        <v>24</v>
      </c>
      <c r="D16" t="s">
        <v>25</v>
      </c>
      <c r="E16" t="s">
        <v>19</v>
      </c>
      <c r="F16" t="s">
        <v>7</v>
      </c>
      <c r="G16" t="s">
        <v>8</v>
      </c>
      <c r="O16" s="6"/>
    </row>
    <row r="17" spans="1:11" ht="12.75">
      <c r="A17">
        <v>53.072932</v>
      </c>
      <c r="B17" t="s">
        <v>20</v>
      </c>
      <c r="C17">
        <v>110.183592</v>
      </c>
      <c r="D17" t="s">
        <v>21</v>
      </c>
      <c r="E17">
        <v>8</v>
      </c>
      <c r="F17" s="1">
        <v>0.623275462962963</v>
      </c>
      <c r="G17" s="2">
        <v>39219</v>
      </c>
      <c r="H17">
        <v>195.2941</v>
      </c>
      <c r="I17">
        <v>132.0615</v>
      </c>
      <c r="J17">
        <v>8.564715</v>
      </c>
      <c r="K17">
        <v>14.45647</v>
      </c>
    </row>
    <row r="18" spans="1:11" ht="12.75">
      <c r="A18">
        <v>53.073102</v>
      </c>
      <c r="B18" t="s">
        <v>20</v>
      </c>
      <c r="C18">
        <v>110.183473</v>
      </c>
      <c r="D18" t="s">
        <v>21</v>
      </c>
      <c r="E18">
        <v>8</v>
      </c>
      <c r="F18" s="1">
        <v>0.6234722222222222</v>
      </c>
      <c r="G18" s="2">
        <v>39219</v>
      </c>
      <c r="H18">
        <v>207.1949</v>
      </c>
      <c r="I18">
        <v>140.334</v>
      </c>
      <c r="J18">
        <v>7.821745</v>
      </c>
      <c r="K18">
        <v>15.71447</v>
      </c>
    </row>
    <row r="19" spans="1:12" s="11" customFormat="1" ht="12.75">
      <c r="A19">
        <v>53.072892</v>
      </c>
      <c r="B19" t="s">
        <v>20</v>
      </c>
      <c r="C19">
        <v>110.18311</v>
      </c>
      <c r="D19" t="s">
        <v>21</v>
      </c>
      <c r="E19" s="16">
        <v>8</v>
      </c>
      <c r="F19" s="1">
        <v>0.6235879629629629</v>
      </c>
      <c r="G19" s="2">
        <v>39219</v>
      </c>
      <c r="H19">
        <v>209.6774</v>
      </c>
      <c r="I19">
        <v>140.7216</v>
      </c>
      <c r="J19">
        <v>7.718277</v>
      </c>
      <c r="K19">
        <v>18.18995</v>
      </c>
      <c r="L19"/>
    </row>
    <row r="20" spans="1:11" ht="12.75">
      <c r="A20">
        <v>53.072617</v>
      </c>
      <c r="B20" t="s">
        <v>20</v>
      </c>
      <c r="C20">
        <v>110.18373</v>
      </c>
      <c r="D20" t="s">
        <v>21</v>
      </c>
      <c r="E20">
        <v>8</v>
      </c>
      <c r="F20" s="1">
        <v>0.6237152777777778</v>
      </c>
      <c r="G20" s="2">
        <v>39219</v>
      </c>
      <c r="H20">
        <v>239.5967</v>
      </c>
      <c r="I20">
        <v>160.4302</v>
      </c>
      <c r="J20">
        <v>8.715756</v>
      </c>
      <c r="K20">
        <v>17.67693</v>
      </c>
    </row>
    <row r="21" spans="6:7" ht="12.75">
      <c r="F21" s="1"/>
      <c r="G21" s="2"/>
    </row>
    <row r="22" spans="6:7" ht="12.75">
      <c r="F22" s="1"/>
      <c r="G22" s="2"/>
    </row>
    <row r="23" spans="6:7" ht="12.75">
      <c r="F23" s="1"/>
      <c r="G23" s="2"/>
    </row>
    <row r="24" spans="6:7" ht="12.75">
      <c r="F24" s="1"/>
      <c r="G24" s="2"/>
    </row>
    <row r="25" spans="6:7" ht="12.75">
      <c r="F25" s="1"/>
      <c r="G25" s="2"/>
    </row>
    <row r="26" spans="6:7" ht="12.75">
      <c r="F26" s="1"/>
      <c r="G26" s="2"/>
    </row>
    <row r="27" spans="6:10" ht="12.75">
      <c r="F27" s="1"/>
      <c r="G27" s="2"/>
      <c r="J27" s="3"/>
    </row>
    <row r="28" spans="6:10" ht="12.75">
      <c r="F28" s="1"/>
      <c r="G28" s="2"/>
      <c r="J28" s="3"/>
    </row>
    <row r="29" spans="6:7" ht="12.75">
      <c r="F29" s="1"/>
      <c r="G29" s="2"/>
    </row>
    <row r="30" spans="6:7" ht="12.75">
      <c r="F30" s="1"/>
      <c r="G30" s="2"/>
    </row>
    <row r="31" spans="6:15" ht="12.75">
      <c r="F31" s="1"/>
      <c r="G31" s="2"/>
      <c r="L31" s="4"/>
      <c r="O31" s="8"/>
    </row>
    <row r="32" spans="6:15" ht="12.75">
      <c r="F32" s="1"/>
      <c r="G32" s="2"/>
      <c r="L32" s="4"/>
      <c r="O32" s="8"/>
    </row>
    <row r="33" spans="6:12" ht="12.75">
      <c r="F33" s="1"/>
      <c r="G33" s="2"/>
      <c r="L33" s="4"/>
    </row>
    <row r="34" spans="6:13" ht="12.75">
      <c r="F34" s="1"/>
      <c r="G34" s="2"/>
      <c r="L34" s="4"/>
      <c r="M34" s="4"/>
    </row>
    <row r="35" spans="6:13" ht="12.75">
      <c r="F35" s="1"/>
      <c r="G35" s="2"/>
      <c r="L35" s="4"/>
      <c r="M35" s="4"/>
    </row>
    <row r="36" spans="6:13" ht="12.75">
      <c r="F36" s="1"/>
      <c r="G36" s="2"/>
      <c r="L36" s="4"/>
      <c r="M36" s="4"/>
    </row>
    <row r="37" spans="6:13" ht="12.75">
      <c r="F37" s="1"/>
      <c r="G37" s="2"/>
      <c r="L37" s="4"/>
      <c r="M37" s="4"/>
    </row>
    <row r="38" spans="6:13" ht="12.75">
      <c r="F38" s="1"/>
      <c r="G38" s="2"/>
      <c r="L38" s="4"/>
      <c r="M38" s="4"/>
    </row>
    <row r="39" spans="6:13" ht="12.75">
      <c r="F39" s="1"/>
      <c r="G39" s="2"/>
      <c r="L39" s="4"/>
      <c r="M39" s="4"/>
    </row>
    <row r="40" spans="6:13" ht="12.75">
      <c r="F40" s="1"/>
      <c r="G40" s="2"/>
      <c r="L40" s="4"/>
      <c r="M40" s="4"/>
    </row>
    <row r="41" spans="6:15" ht="12.75">
      <c r="F41" s="1"/>
      <c r="G41" s="2"/>
      <c r="L41" s="4"/>
      <c r="M41" s="4"/>
      <c r="N41" s="9"/>
      <c r="O41" s="8"/>
    </row>
    <row r="42" spans="6:13" ht="12.75">
      <c r="F42" s="1"/>
      <c r="G42" s="2"/>
      <c r="L42" s="4"/>
      <c r="M42" s="4"/>
    </row>
    <row r="43" spans="6:19" ht="12.75">
      <c r="F43" s="1"/>
      <c r="G43" s="2"/>
      <c r="L43" s="4"/>
      <c r="M43" s="4"/>
      <c r="S43" s="8"/>
    </row>
    <row r="44" spans="6:13" ht="12.75">
      <c r="F44" s="1"/>
      <c r="G44" s="2"/>
      <c r="L44" s="4"/>
      <c r="M44" s="4"/>
    </row>
    <row r="45" spans="6:13" ht="12.75">
      <c r="F45" s="1"/>
      <c r="G45" s="2"/>
      <c r="L45" s="4"/>
      <c r="M45" s="4"/>
    </row>
    <row r="46" spans="6:13" ht="12.75">
      <c r="F46" s="1"/>
      <c r="G46" s="2"/>
      <c r="L46" s="4"/>
      <c r="M46" s="4"/>
    </row>
    <row r="47" spans="6:13" ht="12.75">
      <c r="F47" s="1"/>
      <c r="G47" s="2"/>
      <c r="L47" s="4"/>
      <c r="M47" s="4"/>
    </row>
    <row r="48" spans="6:13" ht="12.75">
      <c r="F48" s="1"/>
      <c r="G48" s="2"/>
      <c r="L48" s="4"/>
      <c r="M48" s="4"/>
    </row>
    <row r="49" spans="6:13" ht="12.75">
      <c r="F49" s="1"/>
      <c r="G49" s="2"/>
      <c r="L49" s="4"/>
      <c r="M49" s="4"/>
    </row>
    <row r="50" spans="6:13" ht="12.75">
      <c r="F50" s="1"/>
      <c r="G50" s="2"/>
      <c r="L50" s="4"/>
      <c r="M50" s="4"/>
    </row>
    <row r="51" spans="6:13" ht="12.75">
      <c r="F51" s="1"/>
      <c r="G51" s="2"/>
      <c r="L51" s="4"/>
      <c r="M51" s="4"/>
    </row>
    <row r="52" spans="6:13" ht="12.75">
      <c r="F52" s="1"/>
      <c r="G52" s="2"/>
      <c r="L52" s="4"/>
      <c r="M52" s="4"/>
    </row>
    <row r="53" spans="6:13" ht="12.75">
      <c r="F53" s="1"/>
      <c r="G53" s="2"/>
      <c r="L53" s="4"/>
      <c r="M53" s="4"/>
    </row>
    <row r="54" spans="6:13" ht="12.75">
      <c r="F54" s="1"/>
      <c r="G54" s="2"/>
      <c r="L54" s="4"/>
      <c r="M54" s="4"/>
    </row>
    <row r="55" spans="6:13" ht="12.75">
      <c r="F55" s="1"/>
      <c r="G55" s="2"/>
      <c r="L55" s="4"/>
      <c r="M55" s="4"/>
    </row>
    <row r="56" spans="6:13" ht="12.75">
      <c r="F56" s="1"/>
      <c r="G56" s="2"/>
      <c r="L56" s="4"/>
      <c r="M56" s="4"/>
    </row>
    <row r="57" spans="6:13" ht="12.75">
      <c r="F57" s="1"/>
      <c r="G57" s="2"/>
      <c r="L57" s="4"/>
      <c r="M57" s="4"/>
    </row>
    <row r="58" spans="6:13" ht="12.75">
      <c r="F58" s="1"/>
      <c r="G58" s="2"/>
      <c r="L58" s="4"/>
      <c r="M58" s="4"/>
    </row>
    <row r="59" spans="6:13" ht="12.75">
      <c r="F59" s="1"/>
      <c r="G59" s="2"/>
      <c r="L59" s="4"/>
      <c r="M59" s="4"/>
    </row>
    <row r="60" spans="6:13" ht="12.75">
      <c r="F60" s="1"/>
      <c r="G60" s="2"/>
      <c r="L60" s="4"/>
      <c r="M60" s="4"/>
    </row>
    <row r="61" spans="6:13" ht="12.75">
      <c r="F61" s="1"/>
      <c r="G61" s="2"/>
      <c r="L61" s="4"/>
      <c r="M61" s="4"/>
    </row>
    <row r="62" spans="6:13" ht="12.75">
      <c r="F62" s="1"/>
      <c r="G62" s="2"/>
      <c r="L62" s="4"/>
      <c r="M62" s="4"/>
    </row>
    <row r="63" spans="6:14" ht="12.75">
      <c r="F63" s="1"/>
      <c r="G63" s="2"/>
      <c r="L63" s="4"/>
      <c r="M63" s="4"/>
      <c r="N63" s="3"/>
    </row>
    <row r="64" spans="6:13" ht="12.75">
      <c r="F64" s="1"/>
      <c r="G64" s="2"/>
      <c r="L64" s="4"/>
      <c r="M64" s="4"/>
    </row>
    <row r="65" spans="6:13" ht="12.75">
      <c r="F65" s="1"/>
      <c r="G65" s="2"/>
      <c r="L65" s="4"/>
      <c r="M65" s="4"/>
    </row>
    <row r="66" spans="6:13" ht="12.75">
      <c r="F66" s="1"/>
      <c r="G66" s="2"/>
      <c r="L66" s="4"/>
      <c r="M66" s="4"/>
    </row>
    <row r="67" spans="6:14" ht="12.75">
      <c r="F67" s="1"/>
      <c r="G67" s="2"/>
      <c r="L67" s="4"/>
      <c r="M67" s="4"/>
      <c r="N67" s="3"/>
    </row>
    <row r="68" spans="6:14" ht="12.75">
      <c r="F68" s="1"/>
      <c r="G68" s="2"/>
      <c r="L68" s="4"/>
      <c r="M68" s="4"/>
      <c r="N68" s="3"/>
    </row>
    <row r="69" spans="6:13" ht="12.75">
      <c r="F69" s="1"/>
      <c r="G69" s="2"/>
      <c r="L69" s="4"/>
      <c r="M69" s="4"/>
    </row>
    <row r="70" spans="6:13" ht="12.75">
      <c r="F70" s="1"/>
      <c r="G70" s="2"/>
      <c r="L70" s="4"/>
      <c r="M70" s="4"/>
    </row>
    <row r="71" spans="6:13" ht="12.75">
      <c r="F71" s="1"/>
      <c r="G71" s="2"/>
      <c r="L71" s="4"/>
      <c r="M71" s="4"/>
    </row>
    <row r="72" spans="6:13" ht="12.75">
      <c r="F72" s="1"/>
      <c r="G72" s="2"/>
      <c r="L72" s="4"/>
      <c r="M72" s="4"/>
    </row>
    <row r="73" spans="6:14" ht="12.75">
      <c r="F73" s="1"/>
      <c r="G73" s="2"/>
      <c r="L73" s="4"/>
      <c r="M73" s="4"/>
      <c r="N73" s="3"/>
    </row>
    <row r="74" spans="6:13" ht="12.75">
      <c r="F74" s="1"/>
      <c r="G74" s="2"/>
      <c r="L74" s="4"/>
      <c r="M74" s="4"/>
    </row>
    <row r="75" spans="6:13" ht="12.75">
      <c r="F75" s="1"/>
      <c r="G75" s="2"/>
      <c r="L75" s="4"/>
      <c r="M75" s="4"/>
    </row>
    <row r="76" spans="6:13" ht="12.75">
      <c r="F76" s="1"/>
      <c r="G76" s="2"/>
      <c r="L76" s="4"/>
      <c r="M76" s="4"/>
    </row>
    <row r="77" spans="6:13" ht="12.75">
      <c r="F77" s="1"/>
      <c r="G77" s="2"/>
      <c r="L77" s="4"/>
      <c r="M77" s="4"/>
    </row>
    <row r="78" spans="6:13" ht="12.75">
      <c r="F78" s="1"/>
      <c r="G78" s="2"/>
      <c r="L78" s="4"/>
      <c r="M78" s="4"/>
    </row>
    <row r="79" spans="6:13" ht="12.75">
      <c r="F79" s="1"/>
      <c r="G79" s="2"/>
      <c r="L79" s="4"/>
      <c r="M79" s="4"/>
    </row>
    <row r="80" spans="6:13" ht="12.75">
      <c r="F80" s="1"/>
      <c r="G80" s="2"/>
      <c r="L80" s="4"/>
      <c r="M80" s="4"/>
    </row>
    <row r="81" spans="6:13" ht="12.75">
      <c r="F81" s="1"/>
      <c r="G81" s="2"/>
      <c r="L81" s="4"/>
      <c r="M81" s="4"/>
    </row>
    <row r="82" spans="6:13" ht="12.75">
      <c r="F82" s="1"/>
      <c r="G82" s="2"/>
      <c r="L82" s="4"/>
      <c r="M82" s="4"/>
    </row>
    <row r="83" spans="6:13" ht="12.75">
      <c r="F83" s="1"/>
      <c r="G83" s="2"/>
      <c r="L83" s="4"/>
      <c r="M83" s="4"/>
    </row>
    <row r="84" spans="6:13" ht="12.75">
      <c r="F84" s="1"/>
      <c r="G84" s="2"/>
      <c r="L84" s="4"/>
      <c r="M84" s="4"/>
    </row>
    <row r="85" spans="6:13" ht="12.75">
      <c r="F85" s="1"/>
      <c r="G85" s="2"/>
      <c r="L85" s="4"/>
      <c r="M85" s="4"/>
    </row>
    <row r="86" spans="6:13" ht="12.75">
      <c r="F86" s="1"/>
      <c r="G86" s="2"/>
      <c r="L86" s="4"/>
      <c r="M86" s="4"/>
    </row>
    <row r="87" spans="6:13" ht="12.75">
      <c r="F87" s="1"/>
      <c r="G87" s="2"/>
      <c r="L87" s="4"/>
      <c r="M87" s="4"/>
    </row>
    <row r="88" spans="6:13" ht="12.75">
      <c r="F88" s="1"/>
      <c r="G88" s="2"/>
      <c r="L88" s="4"/>
      <c r="M88" s="4"/>
    </row>
    <row r="89" spans="6:13" ht="12.75">
      <c r="F89" s="1"/>
      <c r="G89" s="2"/>
      <c r="L89" s="4"/>
      <c r="M89" s="4"/>
    </row>
    <row r="90" spans="6:13" ht="12.75">
      <c r="F90" s="1"/>
      <c r="G90" s="2"/>
      <c r="L90" s="4"/>
      <c r="M90" s="4"/>
    </row>
    <row r="91" spans="6:13" ht="12.75">
      <c r="F91" s="1"/>
      <c r="G91" s="2"/>
      <c r="L91" s="4"/>
      <c r="M91" s="4"/>
    </row>
    <row r="92" spans="6:13" ht="12.75">
      <c r="F92" s="1"/>
      <c r="G92" s="2"/>
      <c r="L92" s="4"/>
      <c r="M92" s="4"/>
    </row>
    <row r="93" spans="6:13" ht="12.75">
      <c r="F93" s="1"/>
      <c r="G93" s="2"/>
      <c r="L93" s="4"/>
      <c r="M93" s="4"/>
    </row>
    <row r="94" spans="6:13" ht="12.75">
      <c r="F94" s="1"/>
      <c r="G94" s="2"/>
      <c r="L94" s="4"/>
      <c r="M94" s="4"/>
    </row>
    <row r="95" spans="6:13" ht="12.75">
      <c r="F95" s="1"/>
      <c r="G95" s="2"/>
      <c r="L95" s="4"/>
      <c r="M95" s="4"/>
    </row>
    <row r="96" spans="6:13" ht="12.75">
      <c r="F96" s="1"/>
      <c r="G96" s="2"/>
      <c r="L96" s="4"/>
      <c r="M96" s="4"/>
    </row>
    <row r="97" spans="6:13" ht="12.75">
      <c r="F97" s="1"/>
      <c r="G97" s="2"/>
      <c r="L97" s="4"/>
      <c r="M97" s="4"/>
    </row>
    <row r="98" spans="6:13" ht="12.75">
      <c r="F98" s="1"/>
      <c r="G98" s="2"/>
      <c r="L98" s="4"/>
      <c r="M98" s="4"/>
    </row>
    <row r="99" spans="6:13" ht="12.75">
      <c r="F99" s="1"/>
      <c r="G99" s="2"/>
      <c r="L99" s="4"/>
      <c r="M99" s="4"/>
    </row>
    <row r="100" spans="6:13" ht="12.75">
      <c r="F100" s="1"/>
      <c r="G100" s="2"/>
      <c r="L100" s="4"/>
      <c r="M100" s="4"/>
    </row>
    <row r="101" spans="6:13" ht="12.75">
      <c r="F101" s="1"/>
      <c r="G101" s="2"/>
      <c r="L101" s="4"/>
      <c r="M101" s="4"/>
    </row>
    <row r="102" spans="6:13" ht="12.75">
      <c r="F102" s="1"/>
      <c r="G102" s="2"/>
      <c r="L102" s="4"/>
      <c r="M102" s="4"/>
    </row>
    <row r="103" spans="6:13" ht="12.75">
      <c r="F103" s="1"/>
      <c r="G103" s="2"/>
      <c r="L103" s="4"/>
      <c r="M103" s="4"/>
    </row>
    <row r="104" spans="6:13" ht="12.75">
      <c r="F104" s="1"/>
      <c r="G104" s="2"/>
      <c r="L104" s="4"/>
      <c r="M104" s="4"/>
    </row>
    <row r="105" spans="6:14" ht="12.75">
      <c r="F105" s="1"/>
      <c r="G105" s="2"/>
      <c r="L105" s="4"/>
      <c r="M105" s="4"/>
      <c r="N105" s="3"/>
    </row>
    <row r="106" spans="6:14" ht="12.75">
      <c r="F106" s="1"/>
      <c r="G106" s="2"/>
      <c r="L106" s="4"/>
      <c r="M106" s="4"/>
      <c r="N106" s="3"/>
    </row>
    <row r="107" spans="6:14" ht="12.75">
      <c r="F107" s="1"/>
      <c r="G107" s="2"/>
      <c r="L107" s="4"/>
      <c r="M107" s="4"/>
      <c r="N107" s="3"/>
    </row>
    <row r="108" spans="6:13" ht="12.75">
      <c r="F108" s="1"/>
      <c r="G108" s="2"/>
      <c r="L108" s="4"/>
      <c r="M108" s="4"/>
    </row>
    <row r="109" spans="6:13" ht="12.75">
      <c r="F109" s="1"/>
      <c r="G109" s="2"/>
      <c r="L109" s="4"/>
      <c r="M109" s="4"/>
    </row>
    <row r="110" spans="6:13" ht="12.75">
      <c r="F110" s="1"/>
      <c r="G110" s="2"/>
      <c r="L110" s="4"/>
      <c r="M110" s="4"/>
    </row>
    <row r="111" spans="6:13" ht="12.75">
      <c r="F111" s="1"/>
      <c r="G111" s="2"/>
      <c r="L111" s="4"/>
      <c r="M111" s="4"/>
    </row>
    <row r="112" spans="6:13" ht="12.75">
      <c r="F112" s="1"/>
      <c r="G112" s="2"/>
      <c r="L112" s="4"/>
      <c r="M112" s="4"/>
    </row>
    <row r="113" spans="6:13" ht="12.75">
      <c r="F113" s="1"/>
      <c r="G113" s="2"/>
      <c r="L113" s="4"/>
      <c r="M113" s="4"/>
    </row>
    <row r="114" spans="6:13" ht="12.75">
      <c r="F114" s="1"/>
      <c r="G114" s="2"/>
      <c r="L114" s="4"/>
      <c r="M114" s="4"/>
    </row>
    <row r="115" spans="6:13" ht="12.75">
      <c r="F115" s="1"/>
      <c r="G115" s="2"/>
      <c r="L115" s="4"/>
      <c r="M115" s="4"/>
    </row>
    <row r="116" spans="6:13" ht="12.75">
      <c r="F116" s="1"/>
      <c r="G116" s="2"/>
      <c r="L116" s="4"/>
      <c r="M116" s="4"/>
    </row>
    <row r="117" spans="6:13" ht="12.75">
      <c r="F117" s="1"/>
      <c r="G117" s="2"/>
      <c r="L117" s="4"/>
      <c r="M117" s="4"/>
    </row>
    <row r="118" spans="6:13" ht="12.75">
      <c r="F118" s="1"/>
      <c r="G118" s="2"/>
      <c r="L118" s="4"/>
      <c r="M118" s="4"/>
    </row>
    <row r="119" spans="6:14" ht="12.75">
      <c r="F119" s="1"/>
      <c r="G119" s="2"/>
      <c r="L119" s="4"/>
      <c r="M119" s="4"/>
      <c r="N119" s="3"/>
    </row>
    <row r="120" spans="6:13" ht="12.75">
      <c r="F120" s="1"/>
      <c r="G120" s="2"/>
      <c r="L120" s="4"/>
      <c r="M120" s="4"/>
    </row>
    <row r="121" spans="6:13" ht="12.75">
      <c r="F121" s="1"/>
      <c r="G121" s="2"/>
      <c r="L121" s="4"/>
      <c r="M121" s="4"/>
    </row>
    <row r="122" spans="6:13" ht="12.75">
      <c r="F122" s="1"/>
      <c r="G122" s="2"/>
      <c r="L122" s="4"/>
      <c r="M122" s="4"/>
    </row>
    <row r="123" spans="6:13" ht="12.75">
      <c r="F123" s="1"/>
      <c r="G123" s="2"/>
      <c r="L123" s="4"/>
      <c r="M123" s="4"/>
    </row>
    <row r="124" spans="6:13" ht="12.75">
      <c r="F124" s="1"/>
      <c r="G124" s="2"/>
      <c r="L124" s="4"/>
      <c r="M124" s="4"/>
    </row>
    <row r="125" spans="6:13" ht="12.75">
      <c r="F125" s="1"/>
      <c r="G125" s="2"/>
      <c r="L125" s="4"/>
      <c r="M125" s="4"/>
    </row>
    <row r="126" spans="6:13" ht="12.75">
      <c r="F126" s="1"/>
      <c r="G126" s="2"/>
      <c r="L126" s="4"/>
      <c r="M126" s="4"/>
    </row>
    <row r="127" spans="6:13" ht="12.75">
      <c r="F127" s="1"/>
      <c r="G127" s="2"/>
      <c r="L127" s="4"/>
      <c r="M127" s="4"/>
    </row>
    <row r="128" spans="6:13" ht="12.75">
      <c r="F128" s="1"/>
      <c r="G128" s="2"/>
      <c r="L128" s="4"/>
      <c r="M128" s="4"/>
    </row>
    <row r="129" spans="6:13" ht="12.75">
      <c r="F129" s="1"/>
      <c r="G129" s="2"/>
      <c r="L129" s="4"/>
      <c r="M129" s="4"/>
    </row>
    <row r="130" spans="6:14" ht="12.75">
      <c r="F130" s="1"/>
      <c r="G130" s="2"/>
      <c r="L130" s="4"/>
      <c r="M130" s="4"/>
      <c r="N130" s="3"/>
    </row>
    <row r="131" spans="6:13" ht="12.75">
      <c r="F131" s="1"/>
      <c r="G131" s="2"/>
      <c r="L131" s="4"/>
      <c r="M131" s="4"/>
    </row>
    <row r="132" spans="6:14" ht="12.75">
      <c r="F132" s="1"/>
      <c r="G132" s="2"/>
      <c r="L132" s="4"/>
      <c r="M132" s="4"/>
      <c r="N132" s="3"/>
    </row>
    <row r="133" spans="6:13" ht="12.75">
      <c r="F133" s="1"/>
      <c r="G133" s="2"/>
      <c r="L133" s="4"/>
      <c r="M133" s="4"/>
    </row>
    <row r="134" spans="6:13" ht="12.75">
      <c r="F134" s="1"/>
      <c r="G134" s="2"/>
      <c r="L134" s="4"/>
      <c r="M134" s="4"/>
    </row>
    <row r="135" spans="6:13" ht="12.75">
      <c r="F135" s="1"/>
      <c r="G135" s="2"/>
      <c r="L135" s="4"/>
      <c r="M135" s="4"/>
    </row>
    <row r="136" spans="6:13" ht="12.75">
      <c r="F136" s="1"/>
      <c r="G136" s="2"/>
      <c r="L136" s="4"/>
      <c r="M136" s="4"/>
    </row>
    <row r="137" spans="6:13" ht="12.75">
      <c r="F137" s="1"/>
      <c r="G137" s="2"/>
      <c r="L137" s="4"/>
      <c r="M137" s="4"/>
    </row>
    <row r="138" spans="6:13" ht="12.75">
      <c r="F138" s="1"/>
      <c r="G138" s="2"/>
      <c r="L138" s="4"/>
      <c r="M138" s="4"/>
    </row>
    <row r="139" spans="6:13" ht="12.75">
      <c r="F139" s="1"/>
      <c r="G139" s="2"/>
      <c r="L139" s="4"/>
      <c r="M139" s="4"/>
    </row>
    <row r="140" spans="6:13" ht="12.75">
      <c r="F140" s="1"/>
      <c r="G140" s="2"/>
      <c r="L140" s="4"/>
      <c r="M140" s="4"/>
    </row>
    <row r="141" spans="6:14" ht="12.75">
      <c r="F141" s="1"/>
      <c r="G141" s="2"/>
      <c r="L141" s="4"/>
      <c r="M141" s="4"/>
      <c r="N141" s="3"/>
    </row>
    <row r="142" spans="6:14" ht="12.75">
      <c r="F142" s="1"/>
      <c r="G142" s="2"/>
      <c r="L142" s="4"/>
      <c r="M142" s="4"/>
      <c r="N142" s="3"/>
    </row>
    <row r="143" spans="6:13" ht="12.75">
      <c r="F143" s="1"/>
      <c r="G143" s="2"/>
      <c r="L143" s="4"/>
      <c r="M143" s="4"/>
    </row>
    <row r="144" spans="6:13" ht="12.75">
      <c r="F144" s="1"/>
      <c r="G144" s="2"/>
      <c r="L144" s="4"/>
      <c r="M144" s="4"/>
    </row>
    <row r="145" spans="6:13" ht="12.75">
      <c r="F145" s="1"/>
      <c r="G145" s="2"/>
      <c r="L145" s="4"/>
      <c r="M145" s="4"/>
    </row>
    <row r="146" spans="6:13" ht="12.75">
      <c r="F146" s="1"/>
      <c r="G146" s="2"/>
      <c r="L146" s="4"/>
      <c r="M146" s="4"/>
    </row>
    <row r="147" spans="6:13" ht="12.75">
      <c r="F147" s="1"/>
      <c r="G147" s="2"/>
      <c r="M147" s="4"/>
    </row>
    <row r="148" spans="6:13" ht="12.75">
      <c r="F148" s="1"/>
      <c r="G148" s="2"/>
      <c r="M148" s="4"/>
    </row>
    <row r="149" spans="6:13" ht="12.75">
      <c r="F149" s="1"/>
      <c r="G149" s="2"/>
      <c r="M149" s="4"/>
    </row>
    <row r="150" spans="6:14" ht="12.75">
      <c r="F150" s="1"/>
      <c r="G150" s="2"/>
      <c r="M150" s="4"/>
      <c r="N150" s="3"/>
    </row>
    <row r="151" spans="13:14" ht="12.75">
      <c r="M151" s="4"/>
      <c r="N151" s="3"/>
    </row>
    <row r="152" ht="12.75">
      <c r="M152" s="4"/>
    </row>
  </sheetData>
  <printOptions gridLines="1"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4.140625" style="0" customWidth="1"/>
    <col min="3" max="3" width="32.8515625" style="0" customWidth="1"/>
    <col min="4" max="4" width="32.7109375" style="0" customWidth="1"/>
    <col min="5" max="5" width="13.28125" style="8" customWidth="1"/>
  </cols>
  <sheetData>
    <row r="1" spans="1:6" s="8" customFormat="1" ht="12.75">
      <c r="A1" s="10" t="s">
        <v>18</v>
      </c>
      <c r="B1" s="10" t="s">
        <v>27</v>
      </c>
      <c r="C1" s="14" t="s">
        <v>28</v>
      </c>
      <c r="D1"/>
      <c r="E1" s="7"/>
      <c r="F1" s="14"/>
    </row>
    <row r="2" spans="1:5" s="8" customFormat="1" ht="12.75">
      <c r="A2" s="10"/>
      <c r="C2" s="8" t="s">
        <v>29</v>
      </c>
      <c r="D2"/>
      <c r="E2" s="7"/>
    </row>
    <row r="3" spans="1:5" ht="12.75">
      <c r="A3" s="15"/>
      <c r="E3" s="7"/>
    </row>
    <row r="4" spans="1:5" ht="13.5" thickBot="1">
      <c r="A4" s="20" t="s">
        <v>18</v>
      </c>
      <c r="B4" s="20" t="s">
        <v>27</v>
      </c>
      <c r="C4" s="21" t="s">
        <v>39</v>
      </c>
      <c r="D4" s="22"/>
      <c r="E4" s="7"/>
    </row>
    <row r="5" spans="1:5" ht="12.75">
      <c r="A5" s="23"/>
      <c r="B5" s="23"/>
      <c r="C5" s="22" t="s">
        <v>40</v>
      </c>
      <c r="D5" s="23"/>
      <c r="E5" s="7"/>
    </row>
    <row r="6" ht="12.75">
      <c r="E6" s="24"/>
    </row>
    <row r="7" spans="1:5" ht="12.75">
      <c r="A7" s="15" t="s">
        <v>13</v>
      </c>
      <c r="C7" t="s">
        <v>30</v>
      </c>
      <c r="E7" s="7"/>
    </row>
    <row r="8" spans="3:5" ht="12.75">
      <c r="C8" t="s">
        <v>31</v>
      </c>
      <c r="E8" s="7"/>
    </row>
    <row r="9" spans="3:5" ht="12.75">
      <c r="C9" t="s">
        <v>34</v>
      </c>
      <c r="E9" s="7"/>
    </row>
    <row r="10" spans="3:5" ht="12.75">
      <c r="C10" t="s">
        <v>35</v>
      </c>
      <c r="E10" s="7"/>
    </row>
    <row r="11" ht="13.5" thickBot="1">
      <c r="E11" s="7"/>
    </row>
    <row r="12" spans="5:7" ht="13.5" thickBot="1">
      <c r="E12" s="7"/>
      <c r="F12" s="18"/>
      <c r="G12" s="17"/>
    </row>
    <row r="13" ht="12.75">
      <c r="E13" s="7"/>
    </row>
    <row r="14" spans="1:5" s="8" customFormat="1" ht="12.75">
      <c r="A14"/>
      <c r="B14"/>
      <c r="C14"/>
      <c r="D14"/>
      <c r="E14" s="7"/>
    </row>
    <row r="15" spans="1:5" ht="12.75">
      <c r="A15" s="10" t="s">
        <v>38</v>
      </c>
      <c r="B15" s="10" t="s">
        <v>32</v>
      </c>
      <c r="C15" s="10" t="s">
        <v>39</v>
      </c>
      <c r="D15" s="10" t="s">
        <v>40</v>
      </c>
      <c r="E15" s="7" t="s">
        <v>18</v>
      </c>
    </row>
    <row r="16" ht="12.75">
      <c r="E16" s="7"/>
    </row>
    <row r="17" spans="1:5" ht="12.75">
      <c r="A17">
        <f>'Raw data'!K17/'Raw data'!I17</f>
        <v>0.10946771011990626</v>
      </c>
      <c r="B17">
        <f>'Raw data'!J17/'Raw data'!H17</f>
        <v>0.04385547233633786</v>
      </c>
      <c r="C17" s="15">
        <f>A17-B17</f>
        <v>0.0656122377835684</v>
      </c>
      <c r="D17" s="15">
        <f>A17+B17</f>
        <v>0.15332318245624413</v>
      </c>
      <c r="E17" s="7">
        <f>C17/D17</f>
        <v>0.4279342284216741</v>
      </c>
    </row>
    <row r="18" spans="1:5" ht="12.75">
      <c r="A18">
        <f>'Raw data'!K18/'Raw data'!I18</f>
        <v>0.11197906423247396</v>
      </c>
      <c r="B18">
        <f>'Raw data'!J18/'Raw data'!H18</f>
        <v>0.037750663747032384</v>
      </c>
      <c r="C18" s="15">
        <f>A18-B18</f>
        <v>0.07422840048544158</v>
      </c>
      <c r="D18" s="15">
        <f>A18+B18</f>
        <v>0.14972972797950634</v>
      </c>
      <c r="E18" s="7">
        <f>C18/D18</f>
        <v>0.495749250914296</v>
      </c>
    </row>
    <row r="19" spans="1:5" ht="12.75">
      <c r="A19">
        <f>'Raw data'!K19/'Raw data'!I19</f>
        <v>0.12926196120567135</v>
      </c>
      <c r="B19">
        <f>'Raw data'!J19/'Raw data'!H19</f>
        <v>0.03681024755171516</v>
      </c>
      <c r="C19" s="15">
        <f>A19-B19</f>
        <v>0.09245171365395619</v>
      </c>
      <c r="D19" s="15">
        <f>A19+B19</f>
        <v>0.1660722087573865</v>
      </c>
      <c r="E19" s="7">
        <f>C19/D19</f>
        <v>0.5566958755213409</v>
      </c>
    </row>
    <row r="20" spans="1:5" ht="12.75">
      <c r="A20">
        <f>'Raw data'!K20/'Raw data'!I20</f>
        <v>0.11018455378102127</v>
      </c>
      <c r="B20">
        <f>'Raw data'!J20/'Raw data'!H20</f>
        <v>0.03637677814427327</v>
      </c>
      <c r="C20" s="15">
        <f>A20-B20</f>
        <v>0.073807775636748</v>
      </c>
      <c r="D20" s="15">
        <f>A20+B20</f>
        <v>0.14656133192529452</v>
      </c>
      <c r="E20" s="7">
        <f>C20/D20</f>
        <v>0.5035965125806131</v>
      </c>
    </row>
    <row r="21" spans="3:5" ht="12.75">
      <c r="C21" s="15"/>
      <c r="D21" s="15"/>
      <c r="E21" s="7"/>
    </row>
    <row r="22" spans="3:5" ht="12.75">
      <c r="C22" s="15"/>
      <c r="D22" s="15"/>
      <c r="E22" s="7"/>
    </row>
    <row r="23" spans="3:5" ht="12.75">
      <c r="C23" s="15"/>
      <c r="D23" s="15"/>
      <c r="E23" s="7"/>
    </row>
    <row r="24" spans="3:5" ht="12.75">
      <c r="C24" s="15"/>
      <c r="D24" s="15"/>
      <c r="E24" s="7"/>
    </row>
    <row r="25" spans="3:5" ht="12.75">
      <c r="C25" s="15"/>
      <c r="D25" s="15"/>
      <c r="E25" s="7"/>
    </row>
    <row r="26" spans="3:5" ht="12.75">
      <c r="C26" s="15"/>
      <c r="D26" s="15"/>
      <c r="E26" s="7"/>
    </row>
    <row r="27" spans="3:5" ht="12.75">
      <c r="C27" s="15"/>
      <c r="D27" s="15"/>
      <c r="E27" s="7"/>
    </row>
    <row r="28" spans="3:5" ht="12.75">
      <c r="C28" s="15"/>
      <c r="D28" s="15"/>
      <c r="E28" s="7"/>
    </row>
    <row r="29" spans="3:5" ht="12.75">
      <c r="C29" s="15"/>
      <c r="D29" s="15"/>
      <c r="E29" s="7"/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4.140625" style="0" customWidth="1"/>
    <col min="3" max="3" width="32.8515625" style="0" customWidth="1"/>
    <col min="4" max="4" width="34.8515625" style="0" customWidth="1"/>
    <col min="5" max="5" width="13.28125" style="46" customWidth="1"/>
  </cols>
  <sheetData>
    <row r="1" spans="1:6" s="8" customFormat="1" ht="13.5" thickBot="1">
      <c r="A1" s="10" t="s">
        <v>45</v>
      </c>
      <c r="B1" s="8" t="s">
        <v>27</v>
      </c>
      <c r="C1" s="26" t="s">
        <v>46</v>
      </c>
      <c r="D1" s="27"/>
      <c r="E1" s="47"/>
      <c r="F1" s="28"/>
    </row>
    <row r="2" spans="1:6" s="8" customFormat="1" ht="12.75">
      <c r="A2" s="10"/>
      <c r="C2" s="10" t="s">
        <v>47</v>
      </c>
      <c r="D2" s="28"/>
      <c r="E2" s="47"/>
      <c r="F2" s="28"/>
    </row>
    <row r="3" spans="1:6" ht="12.75">
      <c r="A3" s="10"/>
      <c r="B3" s="8"/>
      <c r="C3" s="8"/>
      <c r="D3" s="28"/>
      <c r="E3" s="47"/>
      <c r="F3" s="28"/>
    </row>
    <row r="4" spans="1:6" ht="13.5" thickBot="1">
      <c r="A4" s="20" t="s">
        <v>45</v>
      </c>
      <c r="B4" s="23" t="s">
        <v>27</v>
      </c>
      <c r="C4" s="29" t="s">
        <v>48</v>
      </c>
      <c r="D4" s="22"/>
      <c r="E4" s="50"/>
      <c r="F4" s="22"/>
    </row>
    <row r="5" spans="1:6" ht="12.75">
      <c r="A5" s="20"/>
      <c r="B5" s="23"/>
      <c r="C5" s="23" t="s">
        <v>49</v>
      </c>
      <c r="D5" s="23"/>
      <c r="E5" s="50"/>
      <c r="F5" s="22"/>
    </row>
    <row r="6" spans="1:6" ht="12.75">
      <c r="A6" s="20"/>
      <c r="B6" s="23"/>
      <c r="C6" s="23"/>
      <c r="D6" s="23"/>
      <c r="E6" s="51"/>
      <c r="F6" s="23"/>
    </row>
    <row r="7" spans="1:6" ht="12.75">
      <c r="A7" s="20" t="s">
        <v>50</v>
      </c>
      <c r="B7" s="23"/>
      <c r="C7" t="s">
        <v>30</v>
      </c>
      <c r="D7" s="23"/>
      <c r="E7" s="51"/>
      <c r="F7" s="20"/>
    </row>
    <row r="8" spans="1:6" ht="12.75">
      <c r="A8" s="23"/>
      <c r="B8" s="23"/>
      <c r="C8" t="s">
        <v>31</v>
      </c>
      <c r="D8" s="23"/>
      <c r="E8" s="51"/>
      <c r="F8" s="20"/>
    </row>
    <row r="9" spans="1:6" ht="12.75">
      <c r="A9" s="23"/>
      <c r="B9" s="23"/>
      <c r="C9" t="s">
        <v>34</v>
      </c>
      <c r="D9" s="23"/>
      <c r="E9" s="51"/>
      <c r="F9" s="20"/>
    </row>
    <row r="10" spans="1:6" ht="12.75">
      <c r="A10" s="23"/>
      <c r="B10" s="23"/>
      <c r="C10" t="s">
        <v>35</v>
      </c>
      <c r="D10" s="23"/>
      <c r="E10" s="51"/>
      <c r="F10" s="20"/>
    </row>
    <row r="11" spans="1:6" ht="12.75">
      <c r="A11" s="8"/>
      <c r="B11" s="8"/>
      <c r="C11" s="8"/>
      <c r="D11" s="28"/>
      <c r="E11" s="47"/>
      <c r="F11" s="28"/>
    </row>
    <row r="12" spans="3:7" ht="12.75">
      <c r="C12" s="15"/>
      <c r="D12" s="15"/>
      <c r="E12" s="7"/>
      <c r="F12" s="15"/>
      <c r="G12" s="17"/>
    </row>
    <row r="13" spans="3:6" ht="12.75">
      <c r="C13" s="15"/>
      <c r="D13" s="15"/>
      <c r="E13" s="7"/>
      <c r="F13" s="15"/>
    </row>
    <row r="14" spans="1:6" s="8" customFormat="1" ht="12.75">
      <c r="A14" s="30" t="s">
        <v>51</v>
      </c>
      <c r="B14" s="10" t="s">
        <v>52</v>
      </c>
      <c r="C14" s="10" t="s">
        <v>53</v>
      </c>
      <c r="D14" s="10" t="s">
        <v>49</v>
      </c>
      <c r="E14" s="7" t="s">
        <v>54</v>
      </c>
      <c r="F14" s="10"/>
    </row>
    <row r="15" spans="1:5" ht="12.75">
      <c r="A15" s="10"/>
      <c r="B15" s="10"/>
      <c r="C15" s="10"/>
      <c r="D15" s="10"/>
      <c r="E15" s="7"/>
    </row>
    <row r="16" ht="12.75">
      <c r="E16" s="7"/>
    </row>
    <row r="17" spans="1:5" ht="12.75">
      <c r="A17">
        <f>'Raw data'!K17/'Raw data'!I17</f>
        <v>0.10946771011990626</v>
      </c>
      <c r="B17">
        <f>'Raw data'!J17/'Raw data'!H17</f>
        <v>0.04385547233633786</v>
      </c>
      <c r="C17" s="15">
        <f>2.5*(A17-B17)</f>
        <v>0.164030594458921</v>
      </c>
      <c r="D17" s="15">
        <f>A17+2.4*B17+1</f>
        <v>1.214720843727117</v>
      </c>
      <c r="E17" s="7">
        <f>C17/D17</f>
        <v>0.13503563004288902</v>
      </c>
    </row>
    <row r="18" spans="1:5" ht="12.75">
      <c r="A18">
        <f>'Raw data'!K18/'Raw data'!I18</f>
        <v>0.11197906423247396</v>
      </c>
      <c r="B18">
        <f>'Raw data'!J18/'Raw data'!H18</f>
        <v>0.037750663747032384</v>
      </c>
      <c r="C18" s="15">
        <f>2.5*(A18-B18)</f>
        <v>0.18557100121360393</v>
      </c>
      <c r="D18" s="15">
        <f>A18+2.4*B18+1</f>
        <v>1.2025806572253517</v>
      </c>
      <c r="E18" s="7">
        <f>C18/D18</f>
        <v>0.15431064860278204</v>
      </c>
    </row>
    <row r="19" spans="1:5" ht="12.75">
      <c r="A19">
        <f>'Raw data'!K19/'Raw data'!I19</f>
        <v>0.12926196120567135</v>
      </c>
      <c r="B19">
        <f>'Raw data'!J19/'Raw data'!H19</f>
        <v>0.03681024755171516</v>
      </c>
      <c r="C19" s="15">
        <f>2.5*(A19-B19)</f>
        <v>0.23112928413489048</v>
      </c>
      <c r="D19" s="15">
        <f>A19+2.4*B19+1</f>
        <v>1.2176065553297877</v>
      </c>
      <c r="E19" s="7">
        <f>C19/D19</f>
        <v>0.18982263451455328</v>
      </c>
    </row>
    <row r="20" spans="1:5" ht="12.75">
      <c r="A20">
        <f>'Raw data'!K20/'Raw data'!I20</f>
        <v>0.11018455378102127</v>
      </c>
      <c r="B20">
        <f>'Raw data'!J20/'Raw data'!H20</f>
        <v>0.03637677814427327</v>
      </c>
      <c r="C20" s="15">
        <f>2.5*(A20-B20)</f>
        <v>0.18451943909187</v>
      </c>
      <c r="D20" s="15">
        <f>A20+2.4*B20+1</f>
        <v>1.1974888213272772</v>
      </c>
      <c r="E20" s="7">
        <f>C20/D20</f>
        <v>0.15408865269184863</v>
      </c>
    </row>
    <row r="21" spans="3:5" ht="12.75">
      <c r="C21" s="15"/>
      <c r="D21" s="15"/>
      <c r="E21" s="7"/>
    </row>
    <row r="22" spans="3:5" ht="12.75">
      <c r="C22" s="15"/>
      <c r="D22" s="15"/>
      <c r="E22" s="7"/>
    </row>
    <row r="23" spans="3:5" ht="12.75">
      <c r="C23" s="15"/>
      <c r="D23" s="15"/>
      <c r="E23" s="7"/>
    </row>
    <row r="24" spans="3:5" ht="12.75">
      <c r="C24" s="15"/>
      <c r="D24" s="15"/>
      <c r="E24" s="7"/>
    </row>
    <row r="25" spans="3:5" ht="12.75">
      <c r="C25" s="15"/>
      <c r="D25" s="15"/>
      <c r="E25" s="7"/>
    </row>
    <row r="26" spans="3:5" ht="12.75">
      <c r="C26" s="15"/>
      <c r="D26" s="15"/>
      <c r="E26" s="7"/>
    </row>
    <row r="27" spans="3:5" ht="12.75">
      <c r="C27" s="15"/>
      <c r="D27" s="15"/>
      <c r="E27" s="7"/>
    </row>
    <row r="28" spans="3:5" ht="12.75">
      <c r="C28" s="15"/>
      <c r="D28" s="15"/>
      <c r="E28" s="7"/>
    </row>
    <row r="29" spans="3:5" ht="12.75">
      <c r="C29" s="15"/>
      <c r="D29" s="15"/>
      <c r="E29" s="7"/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13.28125" style="0" customWidth="1"/>
    <col min="3" max="3" width="25.7109375" style="0" customWidth="1"/>
    <col min="4" max="4" width="16.421875" style="0" customWidth="1"/>
    <col min="5" max="5" width="16.8515625" style="36" customWidth="1"/>
    <col min="6" max="6" width="24.140625" style="15" customWidth="1"/>
    <col min="7" max="7" width="45.421875" style="15" customWidth="1"/>
    <col min="8" max="8" width="9.140625" style="7" customWidth="1"/>
  </cols>
  <sheetData>
    <row r="1" spans="1:8" s="8" customFormat="1" ht="14.25">
      <c r="A1" s="37" t="s">
        <v>55</v>
      </c>
      <c r="B1" s="38" t="s">
        <v>27</v>
      </c>
      <c r="C1" s="39" t="s">
        <v>56</v>
      </c>
      <c r="D1" s="27"/>
      <c r="E1" s="31"/>
      <c r="F1" s="27"/>
      <c r="G1" s="10"/>
      <c r="H1" s="7"/>
    </row>
    <row r="2" spans="1:8" s="8" customFormat="1" ht="12.75">
      <c r="A2" s="23"/>
      <c r="B2" s="23"/>
      <c r="C2" s="23">
        <v>2</v>
      </c>
      <c r="D2" s="28"/>
      <c r="E2" s="31"/>
      <c r="F2" s="27"/>
      <c r="G2" s="10"/>
      <c r="H2" s="7"/>
    </row>
    <row r="3" spans="1:6" ht="12.75">
      <c r="A3" s="23"/>
      <c r="B3" s="23"/>
      <c r="C3" s="23"/>
      <c r="D3" s="28"/>
      <c r="E3" s="31"/>
      <c r="F3" s="27"/>
    </row>
    <row r="4" spans="1:6" ht="14.25">
      <c r="A4" s="23" t="s">
        <v>55</v>
      </c>
      <c r="B4" s="20" t="s">
        <v>27</v>
      </c>
      <c r="C4" s="40" t="s">
        <v>60</v>
      </c>
      <c r="D4" s="22"/>
      <c r="E4" s="32"/>
      <c r="F4" s="44"/>
    </row>
    <row r="5" spans="1:6" ht="12.75">
      <c r="A5" s="23"/>
      <c r="B5" s="23"/>
      <c r="C5" s="23">
        <v>2</v>
      </c>
      <c r="D5" s="23"/>
      <c r="E5" s="32"/>
      <c r="F5" s="44"/>
    </row>
    <row r="6" spans="1:6" ht="12.75">
      <c r="A6" s="23"/>
      <c r="B6" s="23"/>
      <c r="C6" s="23"/>
      <c r="D6" s="23"/>
      <c r="E6" s="33"/>
      <c r="F6" s="20"/>
    </row>
    <row r="7" spans="1:6" ht="12.75">
      <c r="A7" t="s">
        <v>13</v>
      </c>
      <c r="C7" t="s">
        <v>30</v>
      </c>
      <c r="D7" s="23"/>
      <c r="E7" s="33"/>
      <c r="F7" s="20"/>
    </row>
    <row r="8" spans="3:6" ht="12.75">
      <c r="C8" t="s">
        <v>31</v>
      </c>
      <c r="D8" s="23"/>
      <c r="E8" s="33"/>
      <c r="F8" s="20"/>
    </row>
    <row r="9" spans="3:6" ht="12.75">
      <c r="C9" t="s">
        <v>34</v>
      </c>
      <c r="D9" s="23"/>
      <c r="E9" s="33"/>
      <c r="F9" s="20"/>
    </row>
    <row r="10" spans="3:6" ht="12.75">
      <c r="C10" t="s">
        <v>35</v>
      </c>
      <c r="D10" s="28"/>
      <c r="E10" s="31"/>
      <c r="F10" s="27"/>
    </row>
    <row r="11" spans="1:7" ht="12.75">
      <c r="A11" s="23"/>
      <c r="B11" s="23"/>
      <c r="C11" s="41" t="s">
        <v>57</v>
      </c>
      <c r="D11" s="15"/>
      <c r="E11" s="34"/>
      <c r="G11" s="45"/>
    </row>
    <row r="12" spans="3:5" ht="12.75">
      <c r="C12" s="15"/>
      <c r="D12" s="15"/>
      <c r="E12" s="34"/>
    </row>
    <row r="13" spans="1:14" ht="14.25">
      <c r="A13" s="10" t="s">
        <v>61</v>
      </c>
      <c r="B13" s="10" t="s">
        <v>58</v>
      </c>
      <c r="C13" s="38" t="s">
        <v>39</v>
      </c>
      <c r="D13" s="10" t="s">
        <v>62</v>
      </c>
      <c r="E13" s="10" t="s">
        <v>63</v>
      </c>
      <c r="F13" s="10" t="s">
        <v>64</v>
      </c>
      <c r="G13" s="42" t="s">
        <v>59</v>
      </c>
      <c r="H13" s="7" t="s">
        <v>55</v>
      </c>
      <c r="I13" s="43"/>
      <c r="K13" s="10"/>
      <c r="L13" s="7"/>
      <c r="N13" s="37"/>
    </row>
    <row r="14" spans="1:5" ht="12.75">
      <c r="A14" s="10"/>
      <c r="B14" s="10"/>
      <c r="C14" s="10"/>
      <c r="D14" s="10"/>
      <c r="E14" s="34"/>
    </row>
    <row r="15" ht="12.75">
      <c r="E15" s="35"/>
    </row>
    <row r="16" spans="1:8" ht="12.75">
      <c r="A16">
        <f>'Raw data'!K17/'Raw data'!I17</f>
        <v>0.10946771011990626</v>
      </c>
      <c r="B16">
        <f>'Raw data'!J17/'Raw data'!H17</f>
        <v>0.04385547233633786</v>
      </c>
      <c r="C16" s="15">
        <f>A16-B16</f>
        <v>0.0656122377835684</v>
      </c>
      <c r="D16" s="15">
        <f>2*A16+1</f>
        <v>1.2189354202398126</v>
      </c>
      <c r="E16" s="35">
        <f>D16*D16</f>
        <v>1.4858035587152085</v>
      </c>
      <c r="F16" s="15">
        <f>8*C16</f>
        <v>0.5248979022685472</v>
      </c>
      <c r="G16" s="15">
        <f>SQRT((E16-F16))</f>
        <v>0.9802579540338662</v>
      </c>
      <c r="H16" s="7">
        <f>(D16-G16)/2</f>
        <v>0.11933873310297322</v>
      </c>
    </row>
    <row r="17" spans="1:6" ht="12.75">
      <c r="A17">
        <f>'Raw data'!K18/'Raw data'!I18</f>
        <v>0.11197906423247396</v>
      </c>
      <c r="B17">
        <f>'Raw data'!J18/'Raw data'!H18</f>
        <v>0.037750663747032384</v>
      </c>
      <c r="C17" s="15">
        <f>A17-B17</f>
        <v>0.07422840048544158</v>
      </c>
      <c r="D17" s="15">
        <f>2*A17+1</f>
        <v>1.223958128464948</v>
      </c>
      <c r="E17" s="35">
        <f>D17*D17</f>
        <v>1.498073500235418</v>
      </c>
      <c r="F17" s="15">
        <f>8*C17</f>
        <v>0.5938272038835326</v>
      </c>
    </row>
    <row r="18" spans="1:6" ht="12.75">
      <c r="A18">
        <f>'Raw data'!K19/'Raw data'!I19</f>
        <v>0.12926196120567135</v>
      </c>
      <c r="B18">
        <f>'Raw data'!J19/'Raw data'!H19</f>
        <v>0.03681024755171516</v>
      </c>
      <c r="C18" s="15">
        <f>A18-B18</f>
        <v>0.09245171365395619</v>
      </c>
      <c r="D18" s="15">
        <f>2*A18+1</f>
        <v>1.2585239224113427</v>
      </c>
      <c r="E18" s="35">
        <f>D18*D18</f>
        <v>1.5838824632816313</v>
      </c>
      <c r="F18" s="15">
        <f>8*C18</f>
        <v>0.7396137092316495</v>
      </c>
    </row>
    <row r="19" spans="1:6" ht="12.75">
      <c r="A19">
        <f>'Raw data'!K20/'Raw data'!I20</f>
        <v>0.11018455378102127</v>
      </c>
      <c r="B19">
        <f>'Raw data'!J20/'Raw data'!H20</f>
        <v>0.03637677814427327</v>
      </c>
      <c r="C19" s="15">
        <f>A19-B19</f>
        <v>0.073807775636748</v>
      </c>
      <c r="D19" s="15">
        <f>2*A19+1</f>
        <v>1.2203691075620426</v>
      </c>
      <c r="E19" s="35">
        <f>D19*D19</f>
        <v>1.4893007586917764</v>
      </c>
      <c r="F19" s="15">
        <f>8*C19</f>
        <v>0.590462205093984</v>
      </c>
    </row>
    <row r="20" spans="3:5" ht="12.75">
      <c r="C20" s="15"/>
      <c r="D20" s="15"/>
      <c r="E20" s="35"/>
    </row>
    <row r="21" spans="3:5" ht="12.75">
      <c r="C21" s="15"/>
      <c r="D21" s="15"/>
      <c r="E21" s="35"/>
    </row>
    <row r="22" spans="3:5" ht="12.75">
      <c r="C22" s="15"/>
      <c r="D22" s="15"/>
      <c r="E22" s="35"/>
    </row>
    <row r="23" spans="3:5" ht="12.75">
      <c r="C23" s="15"/>
      <c r="D23" s="15"/>
      <c r="E23" s="35"/>
    </row>
    <row r="24" spans="3:7" ht="12.75">
      <c r="C24" s="15"/>
      <c r="D24" s="15"/>
      <c r="E24" s="35"/>
      <c r="G24" s="35"/>
    </row>
    <row r="25" spans="3:5" ht="12.75">
      <c r="C25" s="15"/>
      <c r="D25" s="15"/>
      <c r="E25" s="35"/>
    </row>
    <row r="26" spans="3:5" ht="12.75">
      <c r="C26" s="15"/>
      <c r="D26" s="15"/>
      <c r="E26" s="35"/>
    </row>
    <row r="27" spans="3:5" ht="12.75">
      <c r="C27" s="15"/>
      <c r="D27" s="15"/>
      <c r="E27" s="35"/>
    </row>
    <row r="28" spans="3:5" ht="12.75">
      <c r="C28" s="15"/>
      <c r="D28" s="15"/>
      <c r="E28" s="35"/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4.140625" style="0" customWidth="1"/>
    <col min="3" max="3" width="32.8515625" style="46" customWidth="1"/>
    <col min="4" max="4" width="32.7109375" style="0" customWidth="1"/>
    <col min="5" max="5" width="13.28125" style="8" customWidth="1"/>
  </cols>
  <sheetData>
    <row r="1" spans="1:6" s="8" customFormat="1" ht="12.75">
      <c r="A1" s="8" t="s">
        <v>65</v>
      </c>
      <c r="B1" s="8" t="s">
        <v>27</v>
      </c>
      <c r="C1" s="53" t="s">
        <v>66</v>
      </c>
      <c r="D1"/>
      <c r="E1" s="7"/>
      <c r="F1" s="14"/>
    </row>
    <row r="2" spans="3:5" s="8" customFormat="1" ht="12.75">
      <c r="C2" s="46" t="s">
        <v>67</v>
      </c>
      <c r="D2"/>
      <c r="E2" s="7"/>
    </row>
    <row r="3" ht="12.75">
      <c r="E3" s="7"/>
    </row>
    <row r="4" spans="1:5" ht="13.5" thickBot="1">
      <c r="A4" s="23" t="s">
        <v>65</v>
      </c>
      <c r="B4" s="20" t="s">
        <v>27</v>
      </c>
      <c r="C4" s="54" t="s">
        <v>61</v>
      </c>
      <c r="D4" s="22"/>
      <c r="E4" s="7"/>
    </row>
    <row r="5" spans="1:5" ht="12.75">
      <c r="A5" s="23"/>
      <c r="B5" s="23"/>
      <c r="C5" s="48" t="s">
        <v>58</v>
      </c>
      <c r="D5" s="23"/>
      <c r="E5" s="7"/>
    </row>
    <row r="6" spans="3:5" ht="12.75">
      <c r="C6" s="49"/>
      <c r="E6" s="24"/>
    </row>
    <row r="7" spans="1:5" ht="12.75">
      <c r="A7" s="15" t="s">
        <v>13</v>
      </c>
      <c r="C7" s="49" t="s">
        <v>30</v>
      </c>
      <c r="E7" s="7"/>
    </row>
    <row r="8" spans="3:5" ht="12.75">
      <c r="C8" s="49" t="s">
        <v>31</v>
      </c>
      <c r="E8" s="7"/>
    </row>
    <row r="9" spans="3:5" ht="12.75">
      <c r="C9" s="49" t="s">
        <v>34</v>
      </c>
      <c r="E9" s="7"/>
    </row>
    <row r="10" spans="3:5" ht="12.75">
      <c r="C10" s="49" t="s">
        <v>35</v>
      </c>
      <c r="E10" s="7"/>
    </row>
    <row r="11" ht="13.5" thickBot="1">
      <c r="E11" s="7"/>
    </row>
    <row r="12" spans="5:7" ht="13.5" thickBot="1">
      <c r="E12" s="7"/>
      <c r="F12" s="18"/>
      <c r="G12" s="17"/>
    </row>
    <row r="13" ht="12.75">
      <c r="E13" s="7"/>
    </row>
    <row r="14" spans="1:5" s="8" customFormat="1" ht="12.75">
      <c r="A14"/>
      <c r="B14"/>
      <c r="C14" s="46"/>
      <c r="D14"/>
      <c r="E14" s="7"/>
    </row>
    <row r="15" spans="1:5" ht="12.75">
      <c r="A15" s="10" t="s">
        <v>38</v>
      </c>
      <c r="B15" s="10" t="s">
        <v>32</v>
      </c>
      <c r="C15" s="7" t="s">
        <v>65</v>
      </c>
      <c r="D15" s="10"/>
      <c r="E15" s="7"/>
    </row>
    <row r="16" ht="12.75">
      <c r="E16" s="7"/>
    </row>
    <row r="17" spans="1:5" ht="12.75">
      <c r="A17">
        <f>'Raw data'!K17/'Raw data'!I17</f>
        <v>0.10946771011990626</v>
      </c>
      <c r="B17">
        <f>'Raw data'!J17/'Raw data'!H17</f>
        <v>0.04385547233633786</v>
      </c>
      <c r="C17" s="7">
        <f>A17/B17</f>
        <v>2.496101496305246</v>
      </c>
      <c r="D17" s="15"/>
      <c r="E17" s="7"/>
    </row>
    <row r="18" spans="1:5" ht="12.75">
      <c r="A18">
        <f>'Raw data'!K18/'Raw data'!I18</f>
        <v>0.11197906423247396</v>
      </c>
      <c r="B18">
        <f>'Raw data'!J18/'Raw data'!H18</f>
        <v>0.037750663747032384</v>
      </c>
      <c r="C18" s="7">
        <f>A18/B18</f>
        <v>2.966280672118692</v>
      </c>
      <c r="D18" s="15"/>
      <c r="E18" s="7"/>
    </row>
    <row r="19" spans="1:5" ht="12.75">
      <c r="A19">
        <f>'Raw data'!K19/'Raw data'!I19</f>
        <v>0.12926196120567135</v>
      </c>
      <c r="B19">
        <f>'Raw data'!J19/'Raw data'!H19</f>
        <v>0.03681024755171516</v>
      </c>
      <c r="C19" s="7">
        <f>A19/B19</f>
        <v>3.5115754389880065</v>
      </c>
      <c r="D19" s="15"/>
      <c r="E19" s="7"/>
    </row>
    <row r="20" spans="1:5" ht="12.75">
      <c r="A20">
        <f>'Raw data'!K20/'Raw data'!I20</f>
        <v>0.11018455378102127</v>
      </c>
      <c r="B20">
        <f>'Raw data'!J20/'Raw data'!H20</f>
        <v>0.03637677814427327</v>
      </c>
      <c r="C20" s="7">
        <f>A20/B20</f>
        <v>3.0289805585316083</v>
      </c>
      <c r="D20" s="15"/>
      <c r="E20" s="7"/>
    </row>
    <row r="21" spans="3:5" ht="12.75">
      <c r="C21" s="7"/>
      <c r="D21" s="15"/>
      <c r="E21" s="7"/>
    </row>
    <row r="22" spans="3:5" ht="12.75">
      <c r="C22" s="7"/>
      <c r="D22" s="15"/>
      <c r="E22" s="7"/>
    </row>
    <row r="23" spans="3:5" ht="12.75">
      <c r="C23" s="7"/>
      <c r="D23" s="15"/>
      <c r="E23" s="7"/>
    </row>
    <row r="24" spans="3:5" ht="12.75">
      <c r="C24" s="7"/>
      <c r="D24" s="15"/>
      <c r="E24" s="7"/>
    </row>
    <row r="25" spans="3:5" ht="12.75">
      <c r="C25" s="7"/>
      <c r="D25" s="15"/>
      <c r="E25" s="7"/>
    </row>
    <row r="26" spans="3:5" ht="12.75">
      <c r="C26" s="7"/>
      <c r="D26" s="15"/>
      <c r="E26" s="7"/>
    </row>
    <row r="27" spans="3:5" ht="12.75">
      <c r="C27" s="7"/>
      <c r="D27" s="15"/>
      <c r="E27" s="7"/>
    </row>
    <row r="28" spans="3:5" ht="12.75">
      <c r="C28" s="7"/>
      <c r="D28" s="15"/>
      <c r="E28" s="7"/>
    </row>
    <row r="29" spans="3:5" ht="12.75">
      <c r="C29" s="7"/>
      <c r="D29" s="15"/>
      <c r="E29" s="7"/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15" customWidth="1"/>
    <col min="2" max="2" width="9.00390625" style="59" customWidth="1"/>
    <col min="3" max="3" width="18.28125" style="0" customWidth="1"/>
    <col min="4" max="4" width="32.7109375" style="0" customWidth="1"/>
    <col min="5" max="5" width="13.28125" style="8" customWidth="1"/>
  </cols>
  <sheetData>
    <row r="1" spans="1:7" ht="12.75">
      <c r="A1" s="10"/>
      <c r="C1" s="55"/>
      <c r="D1" s="15"/>
      <c r="E1" s="10"/>
      <c r="F1" s="15"/>
      <c r="G1" s="19"/>
    </row>
    <row r="2" spans="1:7" s="22" customFormat="1" ht="12.75">
      <c r="A2" s="38" t="s">
        <v>68</v>
      </c>
      <c r="B2" s="58" t="s">
        <v>27</v>
      </c>
      <c r="C2" s="56" t="s">
        <v>69</v>
      </c>
      <c r="D2" s="38"/>
      <c r="E2" s="38"/>
      <c r="F2" s="44"/>
      <c r="G2" s="57"/>
    </row>
    <row r="3" spans="1:7" s="22" customFormat="1" ht="12.75">
      <c r="A3" s="38"/>
      <c r="B3" s="58"/>
      <c r="C3" s="56"/>
      <c r="D3" s="38"/>
      <c r="E3" s="38"/>
      <c r="F3" s="44"/>
      <c r="G3" s="57"/>
    </row>
    <row r="4" spans="1:7" s="22" customFormat="1" ht="12.75">
      <c r="A4" s="23" t="s">
        <v>13</v>
      </c>
      <c r="B4" s="23" t="s">
        <v>18</v>
      </c>
      <c r="C4" s="20" t="s">
        <v>27</v>
      </c>
      <c r="D4" s="23" t="s">
        <v>77</v>
      </c>
      <c r="E4" s="38"/>
      <c r="F4" s="44"/>
      <c r="G4" s="57"/>
    </row>
    <row r="5" spans="1:7" s="22" customFormat="1" ht="12.75">
      <c r="A5" s="38"/>
      <c r="B5" s="58"/>
      <c r="C5" s="56"/>
      <c r="D5" s="38"/>
      <c r="E5" s="38"/>
      <c r="F5" s="44"/>
      <c r="G5" s="57"/>
    </row>
    <row r="6" spans="3:7" ht="12.75">
      <c r="C6" s="15"/>
      <c r="D6" s="15"/>
      <c r="E6" s="10"/>
      <c r="F6" s="15"/>
      <c r="G6" s="19"/>
    </row>
    <row r="7" spans="1:7" ht="12.75">
      <c r="A7" s="38" t="s">
        <v>82</v>
      </c>
      <c r="C7" s="15"/>
      <c r="D7" s="15"/>
      <c r="E7" s="10"/>
      <c r="F7" s="15"/>
      <c r="G7" s="19"/>
    </row>
    <row r="8" spans="1:5" s="8" customFormat="1" ht="12.75">
      <c r="A8" t="s">
        <v>83</v>
      </c>
      <c r="B8" s="59"/>
      <c r="C8"/>
      <c r="D8"/>
      <c r="E8" s="7"/>
    </row>
    <row r="9" spans="1:5" ht="12.75">
      <c r="A9" t="s">
        <v>84</v>
      </c>
      <c r="C9" s="10"/>
      <c r="D9" s="10"/>
      <c r="E9" s="7"/>
    </row>
    <row r="10" spans="1:5" ht="12.75">
      <c r="A10" t="s">
        <v>85</v>
      </c>
      <c r="E10" s="7"/>
    </row>
    <row r="11" spans="1:5" ht="12.75">
      <c r="A11" t="s">
        <v>86</v>
      </c>
      <c r="C11" s="15"/>
      <c r="D11" s="15"/>
      <c r="E11" s="7"/>
    </row>
    <row r="12" spans="1:5" ht="12.75">
      <c r="A12" t="s">
        <v>87</v>
      </c>
      <c r="C12" s="15"/>
      <c r="D12" s="15"/>
      <c r="E12" s="7"/>
    </row>
    <row r="13" spans="1:5" ht="12.75">
      <c r="A13"/>
      <c r="C13" s="15"/>
      <c r="D13" s="15"/>
      <c r="E13" s="7"/>
    </row>
    <row r="14" spans="3:5" ht="12.75">
      <c r="C14" s="15"/>
      <c r="D14" s="15"/>
      <c r="E14" s="7"/>
    </row>
    <row r="15" spans="1:5" ht="12.75">
      <c r="A15" s="10" t="s">
        <v>18</v>
      </c>
      <c r="B15" s="59" t="s">
        <v>70</v>
      </c>
      <c r="C15" s="15"/>
      <c r="D15" s="15"/>
      <c r="E15" s="7"/>
    </row>
    <row r="16" spans="3:5" ht="12.75">
      <c r="C16" s="15"/>
      <c r="D16" s="15"/>
      <c r="E16" s="7"/>
    </row>
    <row r="17" spans="1:5" ht="12.75">
      <c r="A17" s="19">
        <f>NDVI!E17</f>
        <v>0.4279342284216741</v>
      </c>
      <c r="B17" s="59">
        <f>(1.24*A17)-0.168</f>
        <v>0.36263844324287586</v>
      </c>
      <c r="C17" s="15"/>
      <c r="D17" s="15"/>
      <c r="E17" s="7"/>
    </row>
    <row r="18" spans="1:5" ht="12.75">
      <c r="A18" s="19">
        <f>NDVI!E18</f>
        <v>0.495749250914296</v>
      </c>
      <c r="B18" s="59">
        <f>(1.24*A18)-0.168</f>
        <v>0.44672907113372695</v>
      </c>
      <c r="C18" s="15"/>
      <c r="D18" s="15"/>
      <c r="E18" s="7"/>
    </row>
    <row r="19" spans="1:5" ht="12.75">
      <c r="A19" s="19">
        <f>NDVI!E19</f>
        <v>0.5566958755213409</v>
      </c>
      <c r="B19" s="59">
        <f>(1.24*A19)-0.168</f>
        <v>0.5223028856464627</v>
      </c>
      <c r="C19" s="15"/>
      <c r="D19" s="15"/>
      <c r="E19" s="7"/>
    </row>
    <row r="20" spans="1:5" ht="12.75">
      <c r="A20" s="19">
        <f>NDVI!E20</f>
        <v>0.5035965125806131</v>
      </c>
      <c r="B20" s="59">
        <f>(1.24*A20)-0.168</f>
        <v>0.45645967559996026</v>
      </c>
      <c r="C20" s="15"/>
      <c r="D20" s="15"/>
      <c r="E20" s="7"/>
    </row>
    <row r="21" spans="3:5" ht="12.75">
      <c r="C21" s="15"/>
      <c r="D21" s="15"/>
      <c r="E21" s="7"/>
    </row>
    <row r="22" spans="3:5" ht="12.75">
      <c r="C22" s="15"/>
      <c r="D22" s="15"/>
      <c r="E22" s="7"/>
    </row>
    <row r="23" spans="3:5" ht="12.75">
      <c r="C23" s="15"/>
      <c r="D23" s="15"/>
      <c r="E23" s="7"/>
    </row>
    <row r="24" spans="3:5" ht="12.75">
      <c r="C24" s="15"/>
      <c r="D24" s="15"/>
      <c r="E24" s="7"/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15" customWidth="1"/>
    <col min="2" max="2" width="6.57421875" style="59" customWidth="1"/>
    <col min="3" max="3" width="14.7109375" style="0" customWidth="1"/>
    <col min="4" max="4" width="32.7109375" style="0" customWidth="1"/>
    <col min="5" max="5" width="13.28125" style="8" customWidth="1"/>
  </cols>
  <sheetData>
    <row r="1" spans="1:8" ht="12.75">
      <c r="A1" s="60"/>
      <c r="B1" s="60"/>
      <c r="C1" s="60"/>
      <c r="D1" s="60"/>
      <c r="E1" s="60"/>
      <c r="F1" s="60"/>
      <c r="G1" s="60"/>
      <c r="H1" s="60"/>
    </row>
    <row r="2" spans="1:8" ht="12.75">
      <c r="A2" s="52" t="s">
        <v>71</v>
      </c>
      <c r="B2" s="38" t="s">
        <v>27</v>
      </c>
      <c r="C2" s="52" t="s">
        <v>72</v>
      </c>
      <c r="D2" s="52"/>
      <c r="E2" s="22"/>
      <c r="F2" s="23"/>
      <c r="G2" s="60"/>
      <c r="H2" s="60"/>
    </row>
    <row r="3" spans="1:8" ht="12.75">
      <c r="A3" s="23"/>
      <c r="B3" s="23"/>
      <c r="C3" s="23"/>
      <c r="D3" s="23"/>
      <c r="E3" s="23"/>
      <c r="F3" s="23"/>
      <c r="G3" s="60"/>
      <c r="H3" s="60"/>
    </row>
    <row r="4" spans="1:8" ht="12.75">
      <c r="A4" s="23" t="s">
        <v>13</v>
      </c>
      <c r="B4" s="23"/>
      <c r="C4" s="23"/>
      <c r="D4" s="23"/>
      <c r="E4" s="23"/>
      <c r="F4" s="23"/>
      <c r="G4" s="60"/>
      <c r="H4" s="60"/>
    </row>
    <row r="5" spans="1:8" ht="12.75">
      <c r="A5" s="23"/>
      <c r="B5" s="23" t="s">
        <v>73</v>
      </c>
      <c r="C5" s="20" t="s">
        <v>27</v>
      </c>
      <c r="D5" s="23" t="s">
        <v>88</v>
      </c>
      <c r="E5" s="23"/>
      <c r="F5" s="23"/>
      <c r="G5" s="60"/>
      <c r="H5" s="60"/>
    </row>
    <row r="6" spans="1:8" ht="12.75">
      <c r="A6" s="23"/>
      <c r="B6" s="23" t="s">
        <v>74</v>
      </c>
      <c r="C6" s="20" t="s">
        <v>27</v>
      </c>
      <c r="D6" s="23" t="s">
        <v>89</v>
      </c>
      <c r="E6" s="23"/>
      <c r="F6" s="23"/>
      <c r="G6" s="60"/>
      <c r="H6" s="60"/>
    </row>
    <row r="7" spans="1:8" ht="12.75">
      <c r="A7" s="23"/>
      <c r="B7" s="23" t="s">
        <v>75</v>
      </c>
      <c r="C7" s="20" t="s">
        <v>27</v>
      </c>
      <c r="D7" s="23" t="s">
        <v>76</v>
      </c>
      <c r="E7" s="23"/>
      <c r="F7" s="23"/>
      <c r="G7" s="60"/>
      <c r="H7" s="60"/>
    </row>
    <row r="8" spans="1:10" ht="12.75">
      <c r="A8" s="23"/>
      <c r="B8" s="23" t="s">
        <v>18</v>
      </c>
      <c r="C8" s="20" t="s">
        <v>27</v>
      </c>
      <c r="D8" s="23" t="s">
        <v>77</v>
      </c>
      <c r="E8" s="23"/>
      <c r="F8" s="23"/>
      <c r="G8" s="60"/>
      <c r="H8" s="60"/>
      <c r="J8" s="35"/>
    </row>
    <row r="9" spans="1:10" ht="12.75">
      <c r="A9" s="23"/>
      <c r="B9" s="23"/>
      <c r="C9" s="20"/>
      <c r="D9" s="23"/>
      <c r="E9" s="23"/>
      <c r="F9" s="23"/>
      <c r="G9" s="60"/>
      <c r="H9" s="60"/>
      <c r="J9" s="35"/>
    </row>
    <row r="10" spans="1:7" s="22" customFormat="1" ht="12.75">
      <c r="A10" s="38"/>
      <c r="B10" s="58"/>
      <c r="C10" s="56"/>
      <c r="D10" s="38"/>
      <c r="E10" s="38"/>
      <c r="F10" s="44"/>
      <c r="G10" s="57"/>
    </row>
    <row r="11" spans="1:7" s="22" customFormat="1" ht="12.75">
      <c r="A11" s="38" t="s">
        <v>82</v>
      </c>
      <c r="B11" s="58"/>
      <c r="C11" s="56"/>
      <c r="D11" s="38"/>
      <c r="E11" s="38"/>
      <c r="F11" s="44"/>
      <c r="G11" s="57"/>
    </row>
    <row r="12" spans="1:5" ht="12.75">
      <c r="A12" t="s">
        <v>78</v>
      </c>
      <c r="B12"/>
      <c r="E12"/>
    </row>
    <row r="13" spans="1:5" ht="12.75">
      <c r="A13" t="s">
        <v>79</v>
      </c>
      <c r="B13"/>
      <c r="E13"/>
    </row>
    <row r="14" spans="1:5" ht="12.75">
      <c r="A14" t="s">
        <v>80</v>
      </c>
      <c r="B14"/>
      <c r="E14"/>
    </row>
    <row r="15" spans="1:5" ht="12.75">
      <c r="A15" t="s">
        <v>81</v>
      </c>
      <c r="B15"/>
      <c r="E15"/>
    </row>
    <row r="16" spans="3:7" ht="12.75">
      <c r="C16" s="15"/>
      <c r="D16" s="15"/>
      <c r="E16" s="10"/>
      <c r="F16" s="15"/>
      <c r="G16" s="19"/>
    </row>
    <row r="17" spans="1:5" s="8" customFormat="1" ht="12.75">
      <c r="A17" s="15"/>
      <c r="B17" s="59"/>
      <c r="C17"/>
      <c r="D17"/>
      <c r="E17" s="7"/>
    </row>
    <row r="18" spans="1:5" ht="12.75">
      <c r="A18" s="10" t="s">
        <v>18</v>
      </c>
      <c r="B18" s="59" t="s">
        <v>71</v>
      </c>
      <c r="C18" s="10"/>
      <c r="D18" s="10"/>
      <c r="E18" s="7"/>
    </row>
    <row r="19" ht="12.75">
      <c r="E19" s="7"/>
    </row>
    <row r="20" spans="1:5" ht="12.75">
      <c r="A20" s="19">
        <f>NDVI!E17</f>
        <v>0.4279342284216741</v>
      </c>
      <c r="B20" s="59">
        <f>0.0148*EXP(6.192*A20)</f>
        <v>0.20943133376059592</v>
      </c>
      <c r="C20" s="15"/>
      <c r="D20" s="15"/>
      <c r="E20" s="7"/>
    </row>
    <row r="21" spans="1:5" ht="12.75">
      <c r="A21" s="19">
        <f>NDVI!E18</f>
        <v>0.495749250914296</v>
      </c>
      <c r="B21" s="59">
        <f>0.0148*EXP(6.192*A21)</f>
        <v>0.31871795001075787</v>
      </c>
      <c r="C21" s="15"/>
      <c r="D21" s="15"/>
      <c r="E21" s="7"/>
    </row>
    <row r="22" spans="1:5" ht="12.75">
      <c r="A22" s="19">
        <f>NDVI!E19</f>
        <v>0.5566958755213409</v>
      </c>
      <c r="B22" s="59">
        <f>0.0148*EXP(6.192*A22)</f>
        <v>0.464837574305512</v>
      </c>
      <c r="C22" s="15"/>
      <c r="D22" s="15"/>
      <c r="E22" s="7"/>
    </row>
    <row r="23" spans="1:5" ht="12.75">
      <c r="A23" s="19">
        <f>NDVI!E20</f>
        <v>0.5035965125806131</v>
      </c>
      <c r="B23" s="59">
        <f>0.0148*EXP(6.192*A23)</f>
        <v>0.3345869502242662</v>
      </c>
      <c r="C23" s="15"/>
      <c r="D23" s="15"/>
      <c r="E23" s="7"/>
    </row>
    <row r="24" spans="3:5" ht="12.75">
      <c r="C24" s="15"/>
      <c r="D24" s="15"/>
      <c r="E24" s="7"/>
    </row>
    <row r="25" spans="3:5" ht="12.75">
      <c r="C25" s="15"/>
      <c r="D25" s="15"/>
      <c r="E25" s="7"/>
    </row>
    <row r="26" spans="3:5" ht="12.75">
      <c r="C26" s="15"/>
      <c r="D26" s="15"/>
      <c r="E26" s="7"/>
    </row>
    <row r="27" spans="3:5" ht="12.75">
      <c r="C27" s="15"/>
      <c r="D27" s="15"/>
      <c r="E27" s="7"/>
    </row>
    <row r="28" spans="3:5" ht="12.75">
      <c r="C28" s="15"/>
      <c r="D28" s="15"/>
      <c r="E28" s="7"/>
    </row>
    <row r="29" spans="3:5" ht="12.75">
      <c r="C29" s="15"/>
      <c r="D29" s="15"/>
      <c r="E29" s="7"/>
    </row>
    <row r="30" spans="3:5" ht="12.75">
      <c r="C30" s="15"/>
      <c r="D30" s="15"/>
      <c r="E30" s="7"/>
    </row>
    <row r="31" spans="3:5" ht="12.75">
      <c r="C31" s="15"/>
      <c r="D31" s="15"/>
      <c r="E31" s="7"/>
    </row>
    <row r="32" spans="3:5" ht="12.75">
      <c r="C32" s="15"/>
      <c r="D32" s="15"/>
      <c r="E32" s="7"/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beet</cp:lastModifiedBy>
  <cp:lastPrinted>2007-10-16T17:15:30Z</cp:lastPrinted>
  <dcterms:created xsi:type="dcterms:W3CDTF">2007-05-18T08:03:31Z</dcterms:created>
  <dcterms:modified xsi:type="dcterms:W3CDTF">2007-05-18T10:50:24Z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-543174241</vt:i4>
  </property>
  <property fmtid="{D5CDD505-2E9C-101B-9397-08002B2CF9AE}" pid="3" name="_EmailSubject">
    <vt:lpwstr>Spectrosense2</vt:lpwstr>
  </property>
  <property fmtid="{D5CDD505-2E9C-101B-9397-08002B2CF9AE}" pid="4" name="_AuthorEmail">
    <vt:lpwstr>christopher.clark@bbsrc.ac.uk</vt:lpwstr>
  </property>
  <property fmtid="{D5CDD505-2E9C-101B-9397-08002B2CF9AE}" pid="5" name="_AuthorEmailDisplayName">
    <vt:lpwstr>christopher clark (RRes-BB)</vt:lpwstr>
  </property>
</Properties>
</file>