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ogger configuration" sheetId="1" r:id="rId1"/>
    <sheet name="Raw data" sheetId="2" r:id="rId2"/>
    <sheet name="Calculated data" sheetId="3" r:id="rId3"/>
    <sheet name="NDVI" sheetId="4" r:id="rId4"/>
    <sheet name="PRI" sheetId="5" r:id="rId5"/>
  </sheets>
  <definedNames/>
  <calcPr fullCalcOnLoad="1"/>
</workbook>
</file>

<file path=xl/sharedStrings.xml><?xml version="1.0" encoding="utf-8"?>
<sst xmlns="http://schemas.openxmlformats.org/spreadsheetml/2006/main" count="97" uniqueCount="76">
  <si>
    <t>EXAMPLE DATAHOG2 DATA INTERPRETATION. Doc No. 159, v1a.</t>
  </si>
  <si>
    <t>Sensor 35950 should be fitted with its cosine corrected diffuser head, measuring incident radiation and connected to logger socket 1</t>
  </si>
  <si>
    <t>Sensor 35951 should have have its cosine corrected diffuser head removed, measuring reflected radiation and connected to logger socket 2</t>
  </si>
  <si>
    <t>The logger is configured to measure in raw uA for all channels</t>
  </si>
  <si>
    <t>Up / down channel pairs are recorded consecutively</t>
  </si>
  <si>
    <t>Calibration factors for each channel is shown below</t>
  </si>
  <si>
    <t xml:space="preserve">Example recorded data is shown below, copy and paste new data in its place to make new NDVI &amp; PRI calculations </t>
  </si>
  <si>
    <t>SENSOR CALIBRATION DATA May 2010</t>
  </si>
  <si>
    <r>
      <rPr>
        <sz val="8"/>
        <rFont val="Arial"/>
        <family val="2"/>
      </rPr>
      <t>SKR 1850/I 0908 34950, Channel1,                                       0.004812 µA per µmol.m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.s</t>
    </r>
    <r>
      <rPr>
        <vertAlign val="superscript"/>
        <sz val="8"/>
        <rFont val="Arial"/>
        <family val="2"/>
      </rPr>
      <t>-1</t>
    </r>
  </si>
  <si>
    <t>SKR 1850/I 0908 34951, Channel 1,                                                         Relative sensitivity 1.00</t>
  </si>
  <si>
    <r>
      <rPr>
        <sz val="8"/>
        <rFont val="Arial"/>
        <family val="2"/>
      </rPr>
      <t>SKR 1850/I 0908 34950, Channel2,                                       0.005790 µA per µmol.m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.s</t>
    </r>
    <r>
      <rPr>
        <vertAlign val="superscript"/>
        <sz val="8"/>
        <rFont val="Arial"/>
        <family val="2"/>
      </rPr>
      <t>-1</t>
    </r>
  </si>
  <si>
    <t>SKR 1850/I 0908 34951, Channel 2,                                                        Relative sensitivity to channel 1 1.27</t>
  </si>
  <si>
    <r>
      <rPr>
        <sz val="8"/>
        <rFont val="Arial"/>
        <family val="2"/>
      </rPr>
      <t>SKR 1850/I 0908 34950, Channel 3,                                       0.004975 µA per µmol.m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.s</t>
    </r>
    <r>
      <rPr>
        <vertAlign val="superscript"/>
        <sz val="8"/>
        <rFont val="Arial"/>
        <family val="2"/>
      </rPr>
      <t>-1</t>
    </r>
  </si>
  <si>
    <t>SKR 1850/I 0908 34951, Channel 3,                                                        Relative sensitivity 1</t>
  </si>
  <si>
    <r>
      <rPr>
        <sz val="8"/>
        <rFont val="Arial"/>
        <family val="2"/>
      </rPr>
      <t>SKR 1850/I 0908 34950, Channel 4,                                      0.005299 µA per µmol.m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.s</t>
    </r>
    <r>
      <rPr>
        <vertAlign val="superscript"/>
        <sz val="8"/>
        <rFont val="Arial"/>
        <family val="2"/>
      </rPr>
      <t>-1</t>
    </r>
  </si>
  <si>
    <t>SKR 1850/I 0908 34951, Channel 4,                                                        Relative sensitivity to channel 3 1.06</t>
  </si>
  <si>
    <t>CAL FACTOR</t>
  </si>
  <si>
    <t>BANDWIDTH</t>
  </si>
  <si>
    <t>Time</t>
  </si>
  <si>
    <t>Date</t>
  </si>
  <si>
    <t>35950 Ch1 Up</t>
  </si>
  <si>
    <t>35951 Ch1 Dn</t>
  </si>
  <si>
    <t>35950 Ch2 Up</t>
  </si>
  <si>
    <t>35951 Ch2 Dn</t>
  </si>
  <si>
    <t>35950 Ch3 Up</t>
  </si>
  <si>
    <t>35951 Ch3 Dn</t>
  </si>
  <si>
    <t>35950 Ch4 Up</t>
  </si>
  <si>
    <t>35951 Ch4 Dn</t>
  </si>
  <si>
    <t>DATAFILE</t>
  </si>
  <si>
    <t>IDENTIFIER</t>
  </si>
  <si>
    <t>-</t>
  </si>
  <si>
    <t>34948xxxxtxt</t>
  </si>
  <si>
    <t xml:space="preserve">Here the recorded data is converted to: </t>
  </si>
  <si>
    <t>umol m-2 s-1 nm-1</t>
  </si>
  <si>
    <t>for incident light readings and releative sensitivities for reflected light readings</t>
  </si>
  <si>
    <t>relative sensitivities per nm for reflected light readings</t>
  </si>
  <si>
    <t>PRI Y</t>
  </si>
  <si>
    <t>531r(nA)</t>
  </si>
  <si>
    <t>PRI X</t>
  </si>
  <si>
    <t>Z*570r(nA)</t>
  </si>
  <si>
    <t>NDVI Y</t>
  </si>
  <si>
    <t>Redr(nA)</t>
  </si>
  <si>
    <t>NDVI X</t>
  </si>
  <si>
    <t>Z*NIRr(nA)</t>
  </si>
  <si>
    <t xml:space="preserve">NDVI  = </t>
  </si>
  <si>
    <t>(NIR – Red)</t>
  </si>
  <si>
    <t>(NIR + Red)</t>
  </si>
  <si>
    <t>For Skye incident and reflected sensors this is calculated by:</t>
  </si>
  <si>
    <t>( Z * NIRr(nA) * Y ) – ( Redr(nA) * X )</t>
  </si>
  <si>
    <t>( Z * NIRr(nA) * Y ) + ( Redr(nA) * X)</t>
  </si>
  <si>
    <t>Where:</t>
  </si>
  <si>
    <r>
      <rPr>
        <sz val="10"/>
        <rFont val="Arial"/>
        <family val="0"/>
      </rPr>
      <t>X =  NIRi incident reading (in umols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)  </t>
    </r>
  </si>
  <si>
    <r>
      <rPr>
        <sz val="10"/>
        <rFont val="Arial"/>
        <family val="0"/>
      </rPr>
      <t>Y =  Redi incident reading (in umols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) </t>
    </r>
  </si>
  <si>
    <t xml:space="preserve">Z =  Ratio Sensitivity of reflected NIR : Red </t>
  </si>
  <si>
    <t>NIRr(nA) = reflected reading in nanoamps (or direct current output)</t>
  </si>
  <si>
    <t>Redr(nA) = reflected reading in nanoamps (or direct current output)</t>
  </si>
  <si>
    <r>
      <rPr>
        <sz val="10"/>
        <rFont val="Arial"/>
        <family val="0"/>
      </rPr>
      <t>The DataHog2 logger is set up to give values of incident readings in umols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</si>
  <si>
    <t>Reflected readings in nA must be multiplied by the correct Z factor for that sensor</t>
  </si>
  <si>
    <t>E.g. Z=0.82 for sensor 12349</t>
  </si>
  <si>
    <t>Z * NIRr(nA) * Y</t>
  </si>
  <si>
    <t>Redr(nA) * X )</t>
  </si>
  <si>
    <t>NDVI</t>
  </si>
  <si>
    <t>PRI is calculated using the following equation</t>
  </si>
  <si>
    <t xml:space="preserve">PRI  = </t>
  </si>
  <si>
    <t>(p570 nm – p531 nm)</t>
  </si>
  <si>
    <t>(p 570 nm + p531 nm)</t>
  </si>
  <si>
    <t>( Z * 570r(nA) * Y ) – ( 531r(nA) * X )</t>
  </si>
  <si>
    <t>( Z * 570r(nA) * Y ) + ( 531r(nA) * X)</t>
  </si>
  <si>
    <t xml:space="preserve">X =  570nm incident reading (in umol/m2/s)  </t>
  </si>
  <si>
    <t xml:space="preserve">Y =  531 nm incident reading (in umol/m2/s) </t>
  </si>
  <si>
    <t>Z =  Ratio Sensitivity of reflected 531 : 570</t>
  </si>
  <si>
    <t>570r(nA) = reflected reading in nanoamps (or direct current output)</t>
  </si>
  <si>
    <t>531r(nA) = reflected reading in nanoamps (or direct current output)</t>
  </si>
  <si>
    <t>Z * 570r(nA) * Y</t>
  </si>
  <si>
    <t>531r(nA) * X )</t>
  </si>
  <si>
    <t>PRI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</si>
</sst>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HH:MM:SS"/>
    <numFmt numFmtId="167" formatCode="DD/MM/YYYY"/>
    <numFmt numFmtId="168" formatCode="0.0000000"/>
  </numFmts>
  <fonts count="1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0" cy="7620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1">
      <selection activeCell="T14" sqref="T14"/>
    </sheetView>
  </sheetViews>
  <sheetFormatPr defaultColWidth="8.00390625" defaultRowHeight="12.75"/>
  <cols>
    <col min="1" max="1" width="9.00390625" style="0" customWidth="1"/>
    <col min="2" max="2" width="15.57421875" style="0" customWidth="1"/>
    <col min="3" max="3" width="5.421875" style="0" customWidth="1"/>
    <col min="4" max="4" width="13.140625" style="0" customWidth="1"/>
    <col min="5" max="5" width="5.7109375" style="0" customWidth="1"/>
    <col min="6" max="6" width="12.00390625" style="0" customWidth="1"/>
    <col min="7" max="7" width="5.421875" style="0" customWidth="1"/>
    <col min="8" max="8" width="9.57421875" style="0" customWidth="1"/>
    <col min="9" max="9" width="6.00390625" style="0" customWidth="1"/>
    <col min="10" max="10" width="12.421875" style="0" customWidth="1"/>
    <col min="11" max="16384" width="9.00390625" style="0" customWidth="1"/>
  </cols>
  <sheetData>
    <row r="1" s="2" customFormat="1" ht="24">
      <c r="A1" s="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9" ht="12.75">
      <c r="A9" t="s">
        <v>5</v>
      </c>
    </row>
    <row r="11" ht="12.75">
      <c r="A11" s="2" t="s">
        <v>6</v>
      </c>
    </row>
    <row r="12" spans="4:9" ht="12.75">
      <c r="D12" s="3"/>
      <c r="I12" s="4"/>
    </row>
    <row r="13" spans="3:10" ht="12.75">
      <c r="C13" s="5"/>
      <c r="D13" s="5"/>
      <c r="E13" s="5"/>
      <c r="J13" s="6"/>
    </row>
    <row r="14" spans="2:18" s="7" customFormat="1" ht="90">
      <c r="B14" s="8" t="s">
        <v>7</v>
      </c>
      <c r="D14" s="9" t="s">
        <v>8</v>
      </c>
      <c r="E14" s="9"/>
      <c r="F14" s="10" t="s">
        <v>9</v>
      </c>
      <c r="G14" s="9"/>
      <c r="H14" s="9" t="s">
        <v>10</v>
      </c>
      <c r="I14" s="10"/>
      <c r="J14" s="10" t="s">
        <v>11</v>
      </c>
      <c r="K14" s="10"/>
      <c r="L14" s="9" t="s">
        <v>12</v>
      </c>
      <c r="N14" s="10" t="s">
        <v>13</v>
      </c>
      <c r="P14" s="9" t="s">
        <v>14</v>
      </c>
      <c r="R14" s="10" t="s">
        <v>15</v>
      </c>
    </row>
    <row r="15" spans="2:18" s="7" customFormat="1" ht="12.75">
      <c r="B15" s="11" t="s">
        <v>16</v>
      </c>
      <c r="D15" s="9">
        <v>0.004812</v>
      </c>
      <c r="E15" s="9"/>
      <c r="F15" s="10">
        <v>1</v>
      </c>
      <c r="G15" s="9"/>
      <c r="H15" s="9">
        <v>0.00579</v>
      </c>
      <c r="I15" s="10"/>
      <c r="J15" s="10">
        <v>1.27</v>
      </c>
      <c r="K15" s="10"/>
      <c r="L15" s="9">
        <v>0.004975</v>
      </c>
      <c r="M15" s="12"/>
      <c r="N15" s="10">
        <v>1</v>
      </c>
      <c r="O15" s="12"/>
      <c r="P15" s="9">
        <v>0.005299</v>
      </c>
      <c r="Q15" s="12"/>
      <c r="R15" s="10">
        <v>1.06</v>
      </c>
    </row>
    <row r="16" spans="2:18" ht="12.75">
      <c r="B16" s="13" t="s">
        <v>17</v>
      </c>
      <c r="C16" s="5"/>
      <c r="D16" s="14">
        <v>5.8</v>
      </c>
      <c r="E16" s="15"/>
      <c r="F16" s="14">
        <v>5.7</v>
      </c>
      <c r="G16" s="14"/>
      <c r="H16" s="14">
        <v>6.2</v>
      </c>
      <c r="I16" s="14"/>
      <c r="J16" s="16">
        <v>6.1</v>
      </c>
      <c r="K16" s="14"/>
      <c r="L16" s="14">
        <v>9.4</v>
      </c>
      <c r="M16" s="14"/>
      <c r="N16" s="14">
        <v>9.2</v>
      </c>
      <c r="O16" s="14"/>
      <c r="P16" s="14">
        <v>10.2</v>
      </c>
      <c r="Q16" s="14"/>
      <c r="R16" s="14">
        <v>10</v>
      </c>
    </row>
    <row r="17" spans="2:18" s="17" customFormat="1" ht="12.75">
      <c r="B17" s="1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0" ht="12.75">
      <c r="A18" s="19"/>
      <c r="B18" s="20"/>
      <c r="G18" s="21"/>
      <c r="J18" s="2"/>
    </row>
    <row r="19" spans="1:18" s="17" customFormat="1" ht="12.75">
      <c r="A19" s="2" t="s">
        <v>18</v>
      </c>
      <c r="B19" s="2" t="s">
        <v>19</v>
      </c>
      <c r="D19" s="22" t="s">
        <v>20</v>
      </c>
      <c r="F19" s="22" t="s">
        <v>21</v>
      </c>
      <c r="G19" s="23"/>
      <c r="H19" s="22" t="s">
        <v>22</v>
      </c>
      <c r="J19" s="22" t="s">
        <v>23</v>
      </c>
      <c r="L19" s="22" t="s">
        <v>24</v>
      </c>
      <c r="N19" s="22" t="s">
        <v>25</v>
      </c>
      <c r="P19" s="22" t="s">
        <v>26</v>
      </c>
      <c r="R19" s="22" t="s">
        <v>27</v>
      </c>
    </row>
    <row r="20" spans="1:18" s="17" customFormat="1" ht="12.75">
      <c r="A20" s="2"/>
      <c r="B20" s="2"/>
      <c r="D20" s="22"/>
      <c r="F20" s="22"/>
      <c r="G20" s="23"/>
      <c r="H20" s="22"/>
      <c r="J20" s="22"/>
      <c r="L20" s="22"/>
      <c r="N20" s="22"/>
      <c r="P20" s="22"/>
      <c r="R20" s="22"/>
    </row>
    <row r="21" spans="1:16" ht="12.75">
      <c r="A21" t="s">
        <v>28</v>
      </c>
      <c r="B21" t="s">
        <v>29</v>
      </c>
      <c r="C21" t="s">
        <v>30</v>
      </c>
      <c r="D21" t="s">
        <v>31</v>
      </c>
      <c r="F21" s="24"/>
      <c r="H21" s="24"/>
      <c r="N21" s="24"/>
      <c r="P21" s="24"/>
    </row>
    <row r="22" spans="1:42" ht="12.75">
      <c r="A22" s="19">
        <v>0.4791666666666667</v>
      </c>
      <c r="B22" s="20">
        <v>40042</v>
      </c>
      <c r="C22">
        <v>0</v>
      </c>
      <c r="D22">
        <v>0.131933934</v>
      </c>
      <c r="E22">
        <v>1</v>
      </c>
      <c r="F22">
        <v>0.17517565938</v>
      </c>
      <c r="G22">
        <v>2</v>
      </c>
      <c r="H22">
        <v>0.2349364974</v>
      </c>
      <c r="I22">
        <v>3</v>
      </c>
      <c r="J22">
        <v>0.2253634661</v>
      </c>
      <c r="K22">
        <v>4</v>
      </c>
      <c r="L22">
        <v>0.01783</v>
      </c>
      <c r="M22">
        <v>5</v>
      </c>
      <c r="N22">
        <v>0.022161900000000002</v>
      </c>
      <c r="O22">
        <v>6</v>
      </c>
      <c r="P22">
        <v>0.0223912</v>
      </c>
      <c r="Q22">
        <v>7</v>
      </c>
      <c r="R22">
        <v>0.1010496</v>
      </c>
      <c r="AI22">
        <v>16</v>
      </c>
      <c r="AJ22">
        <v>0</v>
      </c>
      <c r="AK22">
        <v>17</v>
      </c>
      <c r="AL22">
        <v>0.23063</v>
      </c>
      <c r="AM22">
        <v>18</v>
      </c>
      <c r="AN22">
        <v>0.38788</v>
      </c>
      <c r="AO22">
        <v>19</v>
      </c>
      <c r="AP22">
        <v>1.34184</v>
      </c>
    </row>
    <row r="23" spans="1:42" ht="12.75">
      <c r="A23" s="19">
        <v>0.4826388888888889</v>
      </c>
      <c r="B23" s="20">
        <v>40042</v>
      </c>
      <c r="C23">
        <v>0</v>
      </c>
      <c r="D23">
        <v>0.092900858</v>
      </c>
      <c r="E23">
        <v>1</v>
      </c>
      <c r="F23">
        <v>0.12351723017999999</v>
      </c>
      <c r="G23">
        <v>2</v>
      </c>
      <c r="H23">
        <v>0.17065249799999999</v>
      </c>
      <c r="I23">
        <v>3</v>
      </c>
      <c r="J23">
        <v>0.1668657733</v>
      </c>
      <c r="K23">
        <v>4</v>
      </c>
      <c r="L23">
        <v>0.01271</v>
      </c>
      <c r="M23">
        <v>5</v>
      </c>
      <c r="N23">
        <v>0.0152427</v>
      </c>
      <c r="O23">
        <v>6</v>
      </c>
      <c r="P23">
        <v>0.015516799999999999</v>
      </c>
      <c r="Q23">
        <v>7</v>
      </c>
      <c r="R23">
        <v>0.0717792</v>
      </c>
      <c r="AI23">
        <v>16</v>
      </c>
      <c r="AJ23">
        <v>0</v>
      </c>
      <c r="AK23">
        <v>17</v>
      </c>
      <c r="AL23">
        <v>0.22015</v>
      </c>
      <c r="AM23">
        <v>18</v>
      </c>
      <c r="AN23">
        <v>0.35643</v>
      </c>
      <c r="AO23">
        <v>19</v>
      </c>
      <c r="AP23">
        <v>1.20556</v>
      </c>
    </row>
    <row r="24" spans="1:42" ht="12.75">
      <c r="A24" s="19">
        <v>0.4861111111111111</v>
      </c>
      <c r="B24" s="20">
        <v>40042</v>
      </c>
      <c r="C24">
        <v>0</v>
      </c>
      <c r="D24">
        <v>0.040821656000000005</v>
      </c>
      <c r="E24">
        <v>1</v>
      </c>
      <c r="F24">
        <v>0.05228964672</v>
      </c>
      <c r="G24">
        <v>2</v>
      </c>
      <c r="H24">
        <v>0.07627807169999999</v>
      </c>
      <c r="I24">
        <v>3</v>
      </c>
      <c r="J24">
        <v>0.06765113589999999</v>
      </c>
      <c r="K24">
        <v>4</v>
      </c>
      <c r="L24">
        <v>0.00553</v>
      </c>
      <c r="M24">
        <v>5</v>
      </c>
      <c r="N24">
        <v>0.0060264</v>
      </c>
      <c r="O24">
        <v>6</v>
      </c>
      <c r="P24">
        <v>0.00598</v>
      </c>
      <c r="Q24">
        <v>7</v>
      </c>
      <c r="R24">
        <v>0.0271968</v>
      </c>
      <c r="AI24">
        <v>16</v>
      </c>
      <c r="AJ24">
        <v>0</v>
      </c>
      <c r="AK24">
        <v>17</v>
      </c>
      <c r="AL24">
        <v>0.1887</v>
      </c>
      <c r="AM24">
        <v>18</v>
      </c>
      <c r="AN24">
        <v>0.49271</v>
      </c>
      <c r="AO24">
        <v>19</v>
      </c>
      <c r="AP24">
        <v>1.63537</v>
      </c>
    </row>
    <row r="25" spans="1:42" ht="12.75">
      <c r="A25" s="19">
        <v>0.4895833333333333</v>
      </c>
      <c r="B25" s="20">
        <v>40042</v>
      </c>
      <c r="C25">
        <v>0</v>
      </c>
      <c r="D25">
        <v>0.034403821</v>
      </c>
      <c r="E25">
        <v>1</v>
      </c>
      <c r="F25">
        <v>0.0438728292</v>
      </c>
      <c r="G25">
        <v>2</v>
      </c>
      <c r="H25">
        <v>0.0654413331</v>
      </c>
      <c r="I25">
        <v>3</v>
      </c>
      <c r="J25">
        <v>0.058497692799999994</v>
      </c>
      <c r="K25">
        <v>4</v>
      </c>
      <c r="L25">
        <v>0.00471</v>
      </c>
      <c r="M25">
        <v>5</v>
      </c>
      <c r="N25">
        <v>0.0049662000000000005</v>
      </c>
      <c r="O25">
        <v>6</v>
      </c>
      <c r="P25">
        <v>0.0048776</v>
      </c>
      <c r="Q25">
        <v>7</v>
      </c>
      <c r="R25">
        <v>0.023232</v>
      </c>
      <c r="AI25">
        <v>16</v>
      </c>
      <c r="AJ25">
        <v>0</v>
      </c>
      <c r="AK25">
        <v>17</v>
      </c>
      <c r="AL25">
        <v>0.23063</v>
      </c>
      <c r="AM25">
        <v>18</v>
      </c>
      <c r="AN25">
        <v>0.38788</v>
      </c>
      <c r="AO25">
        <v>19</v>
      </c>
      <c r="AP25">
        <v>1.31039</v>
      </c>
    </row>
    <row r="26" spans="1:42" ht="12.75">
      <c r="A26" s="19">
        <v>0.4930555555555556</v>
      </c>
      <c r="B26" s="20">
        <v>40042</v>
      </c>
      <c r="C26">
        <v>0</v>
      </c>
      <c r="D26">
        <v>0.020200409000000003</v>
      </c>
      <c r="E26">
        <v>1</v>
      </c>
      <c r="F26">
        <v>0.02619742482</v>
      </c>
      <c r="G26">
        <v>2</v>
      </c>
      <c r="H26">
        <v>0.04481994345</v>
      </c>
      <c r="I26">
        <v>3</v>
      </c>
      <c r="J26">
        <v>0.038612694399999994</v>
      </c>
      <c r="K26">
        <v>4</v>
      </c>
      <c r="L26">
        <v>0.00307</v>
      </c>
      <c r="M26">
        <v>5</v>
      </c>
      <c r="N26">
        <v>0.0030132</v>
      </c>
      <c r="O26">
        <v>6</v>
      </c>
      <c r="P26">
        <v>0.0030992000000000003</v>
      </c>
      <c r="Q26">
        <v>7</v>
      </c>
      <c r="R26">
        <v>0.0139776</v>
      </c>
      <c r="AI26">
        <v>16</v>
      </c>
      <c r="AJ26">
        <v>0</v>
      </c>
      <c r="AK26">
        <v>17</v>
      </c>
      <c r="AL26">
        <v>0.2516</v>
      </c>
      <c r="AM26">
        <v>18</v>
      </c>
      <c r="AN26">
        <v>0.35643</v>
      </c>
      <c r="AO26">
        <v>19</v>
      </c>
      <c r="AP26">
        <v>1.17411</v>
      </c>
    </row>
    <row r="27" spans="1:42" ht="12.75">
      <c r="A27" s="19">
        <v>0.49652777777777773</v>
      </c>
      <c r="B27" s="20">
        <v>40042</v>
      </c>
      <c r="C27">
        <v>0</v>
      </c>
      <c r="D27">
        <v>0.052710459</v>
      </c>
      <c r="E27">
        <v>1</v>
      </c>
      <c r="F27">
        <v>0.06712437762</v>
      </c>
      <c r="G27">
        <v>2</v>
      </c>
      <c r="H27">
        <v>0.09079722059999999</v>
      </c>
      <c r="I27">
        <v>3</v>
      </c>
      <c r="J27">
        <v>0.0861683767</v>
      </c>
      <c r="K27">
        <v>4</v>
      </c>
      <c r="L27">
        <v>0.00697</v>
      </c>
      <c r="M27">
        <v>5</v>
      </c>
      <c r="N27">
        <v>0.0078027</v>
      </c>
      <c r="O27">
        <v>6</v>
      </c>
      <c r="P27">
        <v>0.007540000000000001</v>
      </c>
      <c r="Q27">
        <v>7</v>
      </c>
      <c r="R27">
        <v>0.035136</v>
      </c>
      <c r="AI27">
        <v>16</v>
      </c>
      <c r="AJ27">
        <v>0</v>
      </c>
      <c r="AK27">
        <v>17</v>
      </c>
      <c r="AL27">
        <v>0.16773</v>
      </c>
      <c r="AM27">
        <v>18</v>
      </c>
      <c r="AN27">
        <v>0.52416</v>
      </c>
      <c r="AO27">
        <v>19</v>
      </c>
      <c r="AP27">
        <v>1.77165</v>
      </c>
    </row>
    <row r="28" spans="1:42" ht="12.75">
      <c r="A28" s="19">
        <v>0.5</v>
      </c>
      <c r="B28" s="20">
        <v>40042</v>
      </c>
      <c r="C28">
        <v>0</v>
      </c>
      <c r="D28">
        <v>0.120466006</v>
      </c>
      <c r="E28">
        <v>1</v>
      </c>
      <c r="F28">
        <v>0.15560650512</v>
      </c>
      <c r="G28">
        <v>2</v>
      </c>
      <c r="H28">
        <v>0.2068451241</v>
      </c>
      <c r="I28">
        <v>3</v>
      </c>
      <c r="J28">
        <v>0.1934843321</v>
      </c>
      <c r="K28">
        <v>4</v>
      </c>
      <c r="L28">
        <v>0.01476</v>
      </c>
      <c r="M28">
        <v>5</v>
      </c>
      <c r="N28">
        <v>0.0177258</v>
      </c>
      <c r="O28">
        <v>6</v>
      </c>
      <c r="P28">
        <v>0.017732</v>
      </c>
      <c r="Q28">
        <v>7</v>
      </c>
      <c r="R28">
        <v>0.07970880000000001</v>
      </c>
      <c r="AI28">
        <v>16</v>
      </c>
      <c r="AJ28">
        <v>0</v>
      </c>
      <c r="AK28">
        <v>17</v>
      </c>
      <c r="AL28">
        <v>0.1887</v>
      </c>
      <c r="AM28">
        <v>18</v>
      </c>
      <c r="AN28">
        <v>0.47174</v>
      </c>
      <c r="AO28">
        <v>19</v>
      </c>
      <c r="AP28">
        <v>1.60392</v>
      </c>
    </row>
    <row r="29" spans="1:42" ht="12.75">
      <c r="A29" s="19">
        <v>0.5034722222222222</v>
      </c>
      <c r="B29" s="20">
        <v>40042</v>
      </c>
      <c r="C29">
        <v>0</v>
      </c>
      <c r="D29">
        <v>0.10889285</v>
      </c>
      <c r="E29">
        <v>1</v>
      </c>
      <c r="F29">
        <v>0.13635295962</v>
      </c>
      <c r="G29">
        <v>2</v>
      </c>
      <c r="H29">
        <v>0.1747557267</v>
      </c>
      <c r="I29">
        <v>3</v>
      </c>
      <c r="J29">
        <v>0.1603426178</v>
      </c>
      <c r="K29">
        <v>4</v>
      </c>
      <c r="L29">
        <v>0.0125</v>
      </c>
      <c r="M29">
        <v>5</v>
      </c>
      <c r="N29">
        <v>0.014535900000000003</v>
      </c>
      <c r="O29">
        <v>6</v>
      </c>
      <c r="P29">
        <v>0.014404</v>
      </c>
      <c r="Q29">
        <v>7</v>
      </c>
      <c r="R29">
        <v>0.0636576</v>
      </c>
      <c r="AI29">
        <v>16</v>
      </c>
      <c r="AJ29">
        <v>0</v>
      </c>
      <c r="AK29">
        <v>17</v>
      </c>
      <c r="AL29">
        <v>0.1887</v>
      </c>
      <c r="AM29">
        <v>18</v>
      </c>
      <c r="AN29">
        <v>0.41933</v>
      </c>
      <c r="AO29">
        <v>19</v>
      </c>
      <c r="AP29">
        <v>1.42571</v>
      </c>
    </row>
    <row r="30" spans="1:42" ht="12.75">
      <c r="A30" s="19">
        <v>0.5069444444444444</v>
      </c>
      <c r="B30" s="20">
        <v>40042</v>
      </c>
      <c r="C30">
        <v>0</v>
      </c>
      <c r="D30">
        <v>0.131302677</v>
      </c>
      <c r="E30">
        <v>1</v>
      </c>
      <c r="F30">
        <v>0.16970471826</v>
      </c>
      <c r="G30">
        <v>2</v>
      </c>
      <c r="H30">
        <v>0.22452061875</v>
      </c>
      <c r="I30">
        <v>3</v>
      </c>
      <c r="J30">
        <v>0.2053732401</v>
      </c>
      <c r="K30">
        <v>4</v>
      </c>
      <c r="L30">
        <v>0.01681</v>
      </c>
      <c r="M30">
        <v>5</v>
      </c>
      <c r="N30">
        <v>0.0200322</v>
      </c>
      <c r="O30">
        <v>6</v>
      </c>
      <c r="P30">
        <v>0.0197288</v>
      </c>
      <c r="Q30">
        <v>7</v>
      </c>
      <c r="R30">
        <v>0.08310719999999999</v>
      </c>
      <c r="AI30">
        <v>16</v>
      </c>
      <c r="AJ30">
        <v>0</v>
      </c>
      <c r="AK30">
        <v>17</v>
      </c>
      <c r="AL30">
        <v>0.20966</v>
      </c>
      <c r="AM30">
        <v>18</v>
      </c>
      <c r="AN30">
        <v>0.40884</v>
      </c>
      <c r="AO30">
        <v>19</v>
      </c>
      <c r="AP30">
        <v>1.39426</v>
      </c>
    </row>
    <row r="31" spans="1:42" ht="12.75">
      <c r="A31" s="19">
        <v>0.5104166666666666</v>
      </c>
      <c r="B31" s="20">
        <v>40042</v>
      </c>
      <c r="C31">
        <v>0</v>
      </c>
      <c r="D31">
        <v>0.211999122</v>
      </c>
      <c r="E31">
        <v>1</v>
      </c>
      <c r="F31">
        <v>0.28291133238</v>
      </c>
      <c r="G31">
        <v>2</v>
      </c>
      <c r="H31">
        <v>0.38738747775</v>
      </c>
      <c r="I31">
        <v>3</v>
      </c>
      <c r="J31">
        <v>0.3854957293</v>
      </c>
      <c r="K31">
        <v>4</v>
      </c>
      <c r="L31">
        <v>0.02808</v>
      </c>
      <c r="M31">
        <v>5</v>
      </c>
      <c r="N31">
        <v>0.0354516</v>
      </c>
      <c r="O31">
        <v>6</v>
      </c>
      <c r="P31">
        <v>0.0347984</v>
      </c>
      <c r="Q31">
        <v>7</v>
      </c>
      <c r="R31">
        <v>0.1682976</v>
      </c>
      <c r="AI31">
        <v>16</v>
      </c>
      <c r="AJ31">
        <v>0</v>
      </c>
      <c r="AK31">
        <v>17</v>
      </c>
      <c r="AL31">
        <v>0.16773</v>
      </c>
      <c r="AM31">
        <v>18</v>
      </c>
      <c r="AN31">
        <v>0.52416</v>
      </c>
      <c r="AO31">
        <v>19</v>
      </c>
      <c r="AP31">
        <v>1.78214</v>
      </c>
    </row>
    <row r="32" spans="1:42" ht="12.75">
      <c r="A32" s="19">
        <v>0.513888888888889</v>
      </c>
      <c r="B32" s="20">
        <v>40042</v>
      </c>
      <c r="C32">
        <v>0</v>
      </c>
      <c r="D32">
        <v>0.078592218</v>
      </c>
      <c r="E32">
        <v>1</v>
      </c>
      <c r="F32">
        <v>0.09963446423999998</v>
      </c>
      <c r="G32">
        <v>2</v>
      </c>
      <c r="H32">
        <v>0.12983057865</v>
      </c>
      <c r="I32">
        <v>3</v>
      </c>
      <c r="J32">
        <v>0.119310091</v>
      </c>
      <c r="K32">
        <v>4</v>
      </c>
      <c r="L32">
        <v>0.01004</v>
      </c>
      <c r="M32">
        <v>5</v>
      </c>
      <c r="N32">
        <v>0.011346000000000002</v>
      </c>
      <c r="O32">
        <v>6</v>
      </c>
      <c r="P32">
        <v>0.0110864</v>
      </c>
      <c r="Q32">
        <v>7</v>
      </c>
      <c r="R32">
        <v>0.048921599999999996</v>
      </c>
      <c r="AI32">
        <v>16</v>
      </c>
      <c r="AJ32">
        <v>0</v>
      </c>
      <c r="AK32">
        <v>17</v>
      </c>
      <c r="AL32">
        <v>0.15725</v>
      </c>
      <c r="AM32">
        <v>18</v>
      </c>
      <c r="AN32">
        <v>0.51367</v>
      </c>
      <c r="AO32">
        <v>19</v>
      </c>
      <c r="AP32">
        <v>1.78214</v>
      </c>
    </row>
    <row r="33" spans="1:42" ht="12.75">
      <c r="A33" s="19">
        <v>0.517361111111111</v>
      </c>
      <c r="B33" s="20">
        <v>40042</v>
      </c>
      <c r="C33">
        <v>0</v>
      </c>
      <c r="D33">
        <v>0.175911912</v>
      </c>
      <c r="E33">
        <v>1</v>
      </c>
      <c r="F33">
        <v>0.2330414988</v>
      </c>
      <c r="G33">
        <v>2</v>
      </c>
      <c r="H33">
        <v>0.31005731849999996</v>
      </c>
      <c r="I33">
        <v>3</v>
      </c>
      <c r="J33">
        <v>0.3037462076</v>
      </c>
      <c r="K33">
        <v>4</v>
      </c>
      <c r="L33">
        <v>0.025</v>
      </c>
      <c r="M33">
        <v>5</v>
      </c>
      <c r="N33">
        <v>0.0310248</v>
      </c>
      <c r="O33">
        <v>6</v>
      </c>
      <c r="P33">
        <v>0.0305864</v>
      </c>
      <c r="Q33">
        <v>7</v>
      </c>
      <c r="R33">
        <v>0.142224</v>
      </c>
      <c r="AI33">
        <v>16</v>
      </c>
      <c r="AJ33">
        <v>0</v>
      </c>
      <c r="AK33">
        <v>17</v>
      </c>
      <c r="AL33">
        <v>0.19918</v>
      </c>
      <c r="AM33">
        <v>18</v>
      </c>
      <c r="AN33">
        <v>0.46126</v>
      </c>
      <c r="AO33">
        <v>19</v>
      </c>
      <c r="AP33">
        <v>1.56199</v>
      </c>
    </row>
    <row r="34" spans="1:42" ht="12.75">
      <c r="A34" s="19">
        <v>0.5208333333333334</v>
      </c>
      <c r="B34" s="20">
        <v>40042</v>
      </c>
      <c r="C34">
        <v>0</v>
      </c>
      <c r="D34">
        <v>0.083326701</v>
      </c>
      <c r="E34">
        <v>1</v>
      </c>
      <c r="F34">
        <v>0.10468454502</v>
      </c>
      <c r="G34">
        <v>2</v>
      </c>
      <c r="H34">
        <v>0.12120326129999999</v>
      </c>
      <c r="I34">
        <v>3</v>
      </c>
      <c r="J34">
        <v>0.11994135599999999</v>
      </c>
      <c r="K34">
        <v>4</v>
      </c>
      <c r="L34">
        <v>0.01025</v>
      </c>
      <c r="M34">
        <v>5</v>
      </c>
      <c r="N34">
        <v>0.0116994</v>
      </c>
      <c r="O34">
        <v>6</v>
      </c>
      <c r="P34">
        <v>0.0113048</v>
      </c>
      <c r="Q34">
        <v>7</v>
      </c>
      <c r="R34">
        <v>0.047596799999999995</v>
      </c>
      <c r="AI34">
        <v>16</v>
      </c>
      <c r="AJ34">
        <v>0</v>
      </c>
      <c r="AK34">
        <v>17</v>
      </c>
      <c r="AL34">
        <v>0.17821</v>
      </c>
      <c r="AM34">
        <v>18</v>
      </c>
      <c r="AN34">
        <v>0.55561</v>
      </c>
      <c r="AO34">
        <v>19</v>
      </c>
      <c r="AP34">
        <v>1.88697</v>
      </c>
    </row>
    <row r="35" spans="1:18" ht="12.75">
      <c r="A35" s="19">
        <v>0.5243055555555556</v>
      </c>
      <c r="B35" s="20">
        <v>40042</v>
      </c>
      <c r="C35">
        <v>0</v>
      </c>
      <c r="D35">
        <v>0.187800715</v>
      </c>
      <c r="E35">
        <v>1</v>
      </c>
      <c r="F35">
        <v>0.24892830756</v>
      </c>
      <c r="G35" s="21">
        <v>2</v>
      </c>
      <c r="H35" s="21">
        <v>0.32047319715</v>
      </c>
      <c r="I35">
        <v>3</v>
      </c>
      <c r="J35">
        <v>0.33152211909999996</v>
      </c>
      <c r="K35">
        <v>4</v>
      </c>
      <c r="L35">
        <v>0.02562</v>
      </c>
      <c r="M35">
        <v>5</v>
      </c>
      <c r="N35">
        <v>0.032085</v>
      </c>
      <c r="O35">
        <v>6</v>
      </c>
      <c r="P35">
        <v>0.031480799999999996</v>
      </c>
      <c r="Q35">
        <v>7</v>
      </c>
      <c r="R35">
        <v>0.148272</v>
      </c>
    </row>
    <row r="36" spans="1:18" ht="12.75">
      <c r="A36" s="19">
        <v>0.5277777777777778</v>
      </c>
      <c r="B36" s="20">
        <v>40042</v>
      </c>
      <c r="C36">
        <v>0</v>
      </c>
      <c r="D36">
        <v>0.207369867</v>
      </c>
      <c r="E36">
        <v>1</v>
      </c>
      <c r="F36">
        <v>0.27649346766</v>
      </c>
      <c r="G36" s="21">
        <v>2</v>
      </c>
      <c r="H36" s="21">
        <v>0.35971696439999995</v>
      </c>
      <c r="I36">
        <v>3</v>
      </c>
      <c r="J36">
        <v>0.37497452859999997</v>
      </c>
      <c r="K36">
        <v>4</v>
      </c>
      <c r="L36">
        <v>0.02623</v>
      </c>
      <c r="M36">
        <v>5</v>
      </c>
      <c r="N36">
        <v>0.0331452</v>
      </c>
      <c r="O36">
        <v>6</v>
      </c>
      <c r="P36">
        <v>0.0325832</v>
      </c>
      <c r="Q36">
        <v>7</v>
      </c>
      <c r="R36">
        <v>0.1582848</v>
      </c>
    </row>
    <row r="37" spans="1:18" ht="12.75">
      <c r="A37" s="19">
        <v>0.53125</v>
      </c>
      <c r="B37" s="20">
        <v>40042</v>
      </c>
      <c r="C37">
        <v>0</v>
      </c>
      <c r="D37">
        <v>0.197374835</v>
      </c>
      <c r="E37">
        <v>1</v>
      </c>
      <c r="F37">
        <v>0.261343128</v>
      </c>
      <c r="G37" s="21">
        <v>2</v>
      </c>
      <c r="H37" s="21">
        <v>0.3362548428</v>
      </c>
      <c r="I37">
        <v>3</v>
      </c>
      <c r="J37">
        <v>0.3401494745</v>
      </c>
      <c r="K37">
        <v>4</v>
      </c>
      <c r="L37">
        <v>0.0248</v>
      </c>
      <c r="M37">
        <v>5</v>
      </c>
      <c r="N37">
        <v>0.031201500000000004</v>
      </c>
      <c r="O37">
        <v>6</v>
      </c>
      <c r="P37">
        <v>0.030368000000000003</v>
      </c>
      <c r="Q37">
        <v>7</v>
      </c>
      <c r="R37">
        <v>0.1427904</v>
      </c>
    </row>
    <row r="38" spans="1:18" ht="12.75">
      <c r="A38" s="19">
        <v>0.5347222222222222</v>
      </c>
      <c r="B38" s="20">
        <v>40042</v>
      </c>
      <c r="C38">
        <v>0</v>
      </c>
      <c r="D38">
        <v>0.049028071000000006</v>
      </c>
      <c r="E38">
        <v>1</v>
      </c>
      <c r="F38">
        <v>0.06049610706</v>
      </c>
      <c r="G38" s="21">
        <v>2</v>
      </c>
      <c r="H38" s="21">
        <v>0.0680716143</v>
      </c>
      <c r="I38">
        <v>3</v>
      </c>
      <c r="J38">
        <v>0.0678615408</v>
      </c>
      <c r="K38">
        <v>4</v>
      </c>
      <c r="L38">
        <v>0.00656</v>
      </c>
      <c r="M38">
        <v>5</v>
      </c>
      <c r="N38">
        <v>0.0070866</v>
      </c>
      <c r="O38">
        <v>6</v>
      </c>
      <c r="P38">
        <v>0.0066456</v>
      </c>
      <c r="Q38">
        <v>7</v>
      </c>
      <c r="R38">
        <v>0.0283296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R9" sqref="R9"/>
    </sheetView>
  </sheetViews>
  <sheetFormatPr defaultColWidth="8.00390625" defaultRowHeight="12.75"/>
  <cols>
    <col min="1" max="1" width="9.00390625" style="0" customWidth="1"/>
    <col min="2" max="2" width="10.140625" style="0" customWidth="1"/>
    <col min="3" max="16384" width="9.00390625" style="0" customWidth="1"/>
  </cols>
  <sheetData>
    <row r="1" s="2" customFormat="1" ht="12.75">
      <c r="A1" s="2" t="s">
        <v>32</v>
      </c>
    </row>
    <row r="2" spans="1:3" ht="12.75">
      <c r="A2" t="s">
        <v>33</v>
      </c>
      <c r="C2" t="s">
        <v>34</v>
      </c>
    </row>
    <row r="3" ht="12.75">
      <c r="A3" t="s">
        <v>35</v>
      </c>
    </row>
    <row r="6" spans="1:18" s="17" customFormat="1" ht="12.75">
      <c r="A6" s="2" t="s">
        <v>18</v>
      </c>
      <c r="B6" s="2" t="s">
        <v>19</v>
      </c>
      <c r="D6" s="22" t="s">
        <v>20</v>
      </c>
      <c r="F6" s="22" t="s">
        <v>21</v>
      </c>
      <c r="G6" s="23"/>
      <c r="H6" s="22" t="s">
        <v>22</v>
      </c>
      <c r="J6" s="22" t="s">
        <v>23</v>
      </c>
      <c r="L6" s="22" t="s">
        <v>24</v>
      </c>
      <c r="N6" s="22" t="s">
        <v>25</v>
      </c>
      <c r="P6" s="22" t="s">
        <v>26</v>
      </c>
      <c r="R6" s="22" t="s">
        <v>27</v>
      </c>
    </row>
    <row r="7" spans="4:18" s="2" customFormat="1" ht="12.75">
      <c r="D7" s="2" t="s">
        <v>36</v>
      </c>
      <c r="F7" s="2" t="s">
        <v>37</v>
      </c>
      <c r="H7" s="2" t="s">
        <v>38</v>
      </c>
      <c r="J7" s="2" t="s">
        <v>39</v>
      </c>
      <c r="L7" s="2" t="s">
        <v>40</v>
      </c>
      <c r="N7" s="2" t="s">
        <v>41</v>
      </c>
      <c r="P7" s="2" t="s">
        <v>42</v>
      </c>
      <c r="R7" s="2" t="s">
        <v>43</v>
      </c>
    </row>
    <row r="9" spans="1:18" ht="12.75">
      <c r="A9" s="19">
        <f>'Raw data'!A22:R22</f>
        <v>0.4791666666666667</v>
      </c>
      <c r="B9" s="20">
        <f>'Raw data'!B22</f>
        <v>40042</v>
      </c>
      <c r="C9">
        <f>'Raw data'!C22</f>
        <v>0</v>
      </c>
      <c r="D9">
        <f>'Raw data'!D22/'Raw data'!D$15/'Raw data'!D$16</f>
        <v>4.727188279301745</v>
      </c>
      <c r="E9">
        <v>1</v>
      </c>
      <c r="F9">
        <f>'Raw data'!F22/'Raw data'!F$15/'Raw data'!F$16</f>
        <v>0.03073257182105263</v>
      </c>
      <c r="G9">
        <v>2</v>
      </c>
      <c r="H9">
        <f>'Raw data'!H22/'Raw data'!H$15/'Raw data'!H$16</f>
        <v>6.544556727394284</v>
      </c>
      <c r="I9">
        <v>3</v>
      </c>
      <c r="J9">
        <f>'Raw data'!J22/'Raw data'!J$15/'Raw data'!J$16</f>
        <v>0.029090417722989547</v>
      </c>
      <c r="K9">
        <v>4</v>
      </c>
      <c r="L9">
        <f>'Raw data'!L22/'Raw data'!L$15/'Raw data'!L$16</f>
        <v>0.3812680423393563</v>
      </c>
      <c r="M9">
        <v>5</v>
      </c>
      <c r="N9">
        <f>'Raw data'!N22/'Raw data'!N$15/'Raw data'!N$16</f>
        <v>0.0024089021739130438</v>
      </c>
      <c r="O9">
        <v>6</v>
      </c>
      <c r="P9">
        <f>'Raw data'!P22/'Raw data'!P$15/'Raw data'!P$16</f>
        <v>0.41426980303349875</v>
      </c>
      <c r="Q9">
        <v>7</v>
      </c>
      <c r="R9">
        <f>'Raw data'!R22/'Raw data'!R$15/'Raw data'!R$16</f>
        <v>0.009532981132075471</v>
      </c>
    </row>
    <row r="10" spans="1:18" ht="12.75">
      <c r="A10" s="19">
        <f>'Raw data'!A23</f>
        <v>0.4826388888888889</v>
      </c>
      <c r="B10" s="20">
        <f>'Raw data'!B23</f>
        <v>40042</v>
      </c>
      <c r="C10">
        <f>'Raw data'!C23</f>
        <v>0</v>
      </c>
      <c r="D10">
        <f>'Raw data'!D23/'Raw data'!D$15/'Raw data'!D$16</f>
        <v>3.328634520021785</v>
      </c>
      <c r="E10">
        <f>'Raw data'!E23</f>
        <v>1</v>
      </c>
      <c r="F10">
        <f>'Raw data'!F23/'Raw data'!F$15/'Raw data'!F$16</f>
        <v>0.021669689505263157</v>
      </c>
      <c r="G10">
        <f>'Raw data'!G23</f>
        <v>2</v>
      </c>
      <c r="H10">
        <f>'Raw data'!H23/'Raw data'!H$15/'Raw data'!H$16</f>
        <v>4.753816312886512</v>
      </c>
      <c r="I10">
        <f>'Raw data'!I23</f>
        <v>3</v>
      </c>
      <c r="J10">
        <f>'Raw data'!J23/'Raw data'!J$15/'Raw data'!J$16</f>
        <v>0.021539405356912355</v>
      </c>
      <c r="K10">
        <f>'Raw data'!K23</f>
        <v>4</v>
      </c>
      <c r="L10">
        <f>'Raw data'!L23/'Raw data'!L$15/'Raw data'!L$16</f>
        <v>0.2717844541858227</v>
      </c>
      <c r="M10">
        <f>'Raw data'!M23</f>
        <v>5</v>
      </c>
      <c r="N10">
        <f>'Raw data'!N23/'Raw data'!N$15/'Raw data'!N$16</f>
        <v>0.0016568152173913045</v>
      </c>
      <c r="O10">
        <f>'Raw data'!O23</f>
        <v>6</v>
      </c>
      <c r="P10">
        <f>'Raw data'!P23/'Raw data'!P$15/'Raw data'!P$16</f>
        <v>0.28708339346306555</v>
      </c>
      <c r="Q10">
        <f>'Raw data'!Q23</f>
        <v>7</v>
      </c>
      <c r="R10">
        <f>'Raw data'!R23/'Raw data'!R$15/'Raw data'!R$16</f>
        <v>0.006771622641509434</v>
      </c>
    </row>
    <row r="11" spans="1:18" ht="12.75">
      <c r="A11" s="19">
        <f>'Raw data'!A24</f>
        <v>0.4861111111111111</v>
      </c>
      <c r="B11" s="20">
        <f>'Raw data'!B24</f>
        <v>40042</v>
      </c>
      <c r="C11">
        <f>'Raw data'!C24</f>
        <v>0</v>
      </c>
      <c r="D11">
        <f>'Raw data'!D24/'Raw data'!D$15/'Raw data'!D$16</f>
        <v>1.462638518645914</v>
      </c>
      <c r="E11">
        <f>'Raw data'!E24</f>
        <v>1</v>
      </c>
      <c r="F11">
        <f>'Raw data'!F24/'Raw data'!F$15/'Raw data'!F$16</f>
        <v>0.009173622231578946</v>
      </c>
      <c r="G11">
        <f>'Raw data'!G24</f>
        <v>2</v>
      </c>
      <c r="H11">
        <f>'Raw data'!H24/'Raw data'!H$15/'Raw data'!H$16</f>
        <v>2.124855749623934</v>
      </c>
      <c r="I11">
        <f>'Raw data'!I24</f>
        <v>3</v>
      </c>
      <c r="J11">
        <f>'Raw data'!J24/'Raw data'!J$15/'Raw data'!J$16</f>
        <v>0.008732559171292112</v>
      </c>
      <c r="K11">
        <f>'Raw data'!K24</f>
        <v>4</v>
      </c>
      <c r="L11">
        <f>'Raw data'!L24/'Raw data'!L$15/'Raw data'!L$16</f>
        <v>0.1182508286111408</v>
      </c>
      <c r="M11">
        <f>'Raw data'!M24</f>
        <v>5</v>
      </c>
      <c r="N11">
        <f>'Raw data'!N24/'Raw data'!N$15/'Raw data'!N$16</f>
        <v>0.0006550434782608696</v>
      </c>
      <c r="O11">
        <f>'Raw data'!O24</f>
        <v>6</v>
      </c>
      <c r="P11">
        <f>'Raw data'!P24/'Raw data'!P$15/'Raw data'!P$16</f>
        <v>0.11063870726626186</v>
      </c>
      <c r="Q11">
        <f>'Raw data'!Q24</f>
        <v>7</v>
      </c>
      <c r="R11">
        <f>'Raw data'!R24/'Raw data'!R$15/'Raw data'!R$16</f>
        <v>0.0025657358490566036</v>
      </c>
    </row>
    <row r="12" spans="1:18" ht="12.75">
      <c r="A12" s="19">
        <f>'Raw data'!A25</f>
        <v>0.4895833333333333</v>
      </c>
      <c r="B12" s="20">
        <f>'Raw data'!B25</f>
        <v>40042</v>
      </c>
      <c r="C12">
        <f>'Raw data'!C25</f>
        <v>0</v>
      </c>
      <c r="D12">
        <f>'Raw data'!D25/'Raw data'!D$15/'Raw data'!D$16</f>
        <v>1.2326877131882936</v>
      </c>
      <c r="E12">
        <f>'Raw data'!E25</f>
        <v>1</v>
      </c>
      <c r="F12">
        <f>'Raw data'!F25/'Raw data'!F$15/'Raw data'!F$16</f>
        <v>0.007696987578947368</v>
      </c>
      <c r="G12">
        <f>'Raw data'!G25</f>
        <v>2</v>
      </c>
      <c r="H12">
        <f>'Raw data'!H25/'Raw data'!H$15/'Raw data'!H$16</f>
        <v>1.822979918101287</v>
      </c>
      <c r="I12">
        <f>'Raw data'!I25</f>
        <v>3</v>
      </c>
      <c r="J12">
        <f>'Raw data'!J25/'Raw data'!J$15/'Raw data'!J$16</f>
        <v>0.0075510123660771904</v>
      </c>
      <c r="K12">
        <f>'Raw data'!K25</f>
        <v>4</v>
      </c>
      <c r="L12">
        <f>'Raw data'!L25/'Raw data'!L$15/'Raw data'!L$16</f>
        <v>0.10071634769592643</v>
      </c>
      <c r="M12">
        <f>'Raw data'!M25</f>
        <v>5</v>
      </c>
      <c r="N12">
        <f>'Raw data'!N25/'Raw data'!N$15/'Raw data'!N$16</f>
        <v>0.000539804347826087</v>
      </c>
      <c r="O12">
        <f>'Raw data'!O25</f>
        <v>6</v>
      </c>
      <c r="P12">
        <f>'Raw data'!P25/'Raw data'!P$15/'Raw data'!P$16</f>
        <v>0.09024270210065533</v>
      </c>
      <c r="Q12">
        <f>'Raw data'!Q25</f>
        <v>7</v>
      </c>
      <c r="R12">
        <f>'Raw data'!R25/'Raw data'!R$15/'Raw data'!R$16</f>
        <v>0.0021916981132075472</v>
      </c>
    </row>
    <row r="13" spans="1:18" ht="12.75">
      <c r="A13" s="19">
        <f>'Raw data'!A26</f>
        <v>0.4930555555555556</v>
      </c>
      <c r="B13" s="20">
        <f>'Raw data'!B26</f>
        <v>40042</v>
      </c>
      <c r="C13">
        <f>'Raw data'!C26</f>
        <v>0</v>
      </c>
      <c r="D13">
        <f>'Raw data'!D26/'Raw data'!D$15/'Raw data'!D$16</f>
        <v>0.7237799538510047</v>
      </c>
      <c r="E13">
        <f>'Raw data'!E26</f>
        <v>1</v>
      </c>
      <c r="F13">
        <f>'Raw data'!F26/'Raw data'!F$15/'Raw data'!F$16</f>
        <v>0.004596039442105263</v>
      </c>
      <c r="G13">
        <f>'Raw data'!G26</f>
        <v>2</v>
      </c>
      <c r="H13">
        <f>'Raw data'!H26/'Raw data'!H$15/'Raw data'!H$16</f>
        <v>1.2485359476851077</v>
      </c>
      <c r="I13">
        <f>'Raw data'!I26</f>
        <v>3</v>
      </c>
      <c r="J13">
        <f>'Raw data'!J26/'Raw data'!J$15/'Raw data'!J$16</f>
        <v>0.0049842125209758606</v>
      </c>
      <c r="K13">
        <f>'Raw data'!K26</f>
        <v>4</v>
      </c>
      <c r="L13">
        <f>'Raw data'!L26/'Raw data'!L$15/'Raw data'!L$16</f>
        <v>0.0656473858654977</v>
      </c>
      <c r="M13">
        <f>'Raw data'!M26</f>
        <v>5</v>
      </c>
      <c r="N13">
        <f>'Raw data'!N26/'Raw data'!N$15/'Raw data'!N$16</f>
        <v>0.0003275217391304348</v>
      </c>
      <c r="O13">
        <f>'Raw data'!O26</f>
        <v>6</v>
      </c>
      <c r="P13">
        <f>'Raw data'!P26/'Raw data'!P$15/'Raw data'!P$16</f>
        <v>0.05733971263538442</v>
      </c>
      <c r="Q13">
        <f>'Raw data'!Q26</f>
        <v>7</v>
      </c>
      <c r="R13">
        <f>'Raw data'!R26/'Raw data'!R$15/'Raw data'!R$16</f>
        <v>0.0013186415094339622</v>
      </c>
    </row>
    <row r="14" spans="1:18" ht="12.75">
      <c r="A14" s="19">
        <f>'Raw data'!A27</f>
        <v>0.49652777777777773</v>
      </c>
      <c r="B14" s="20">
        <f>'Raw data'!B27</f>
        <v>40042</v>
      </c>
      <c r="C14">
        <f>'Raw data'!C27</f>
        <v>0</v>
      </c>
      <c r="D14">
        <f>'Raw data'!D27/'Raw data'!D$15/'Raw data'!D$16</f>
        <v>1.8886139177917274</v>
      </c>
      <c r="E14">
        <f>'Raw data'!E27</f>
        <v>1</v>
      </c>
      <c r="F14">
        <f>'Raw data'!F27/'Raw data'!F$15/'Raw data'!F$16</f>
        <v>0.011776206599999998</v>
      </c>
      <c r="G14">
        <f>'Raw data'!G27</f>
        <v>2</v>
      </c>
      <c r="H14">
        <f>'Raw data'!H27/'Raw data'!H$15/'Raw data'!H$16</f>
        <v>2.5293113989637304</v>
      </c>
      <c r="I14">
        <f>'Raw data'!I27</f>
        <v>3</v>
      </c>
      <c r="J14">
        <f>'Raw data'!J27/'Raw data'!J$15/'Raw data'!J$16</f>
        <v>0.011122805821608362</v>
      </c>
      <c r="K14">
        <f>'Raw data'!K27</f>
        <v>4</v>
      </c>
      <c r="L14">
        <f>'Raw data'!L27/'Raw data'!L$15/'Raw data'!L$16</f>
        <v>0.14904308777932213</v>
      </c>
      <c r="M14">
        <f>'Raw data'!M27</f>
        <v>5</v>
      </c>
      <c r="N14">
        <f>'Raw data'!N27/'Raw data'!N$15/'Raw data'!N$16</f>
        <v>0.0008481195652173914</v>
      </c>
      <c r="O14">
        <f>'Raw data'!O27</f>
        <v>6</v>
      </c>
      <c r="P14">
        <f>'Raw data'!P27/'Raw data'!P$15/'Raw data'!P$16</f>
        <v>0.13950097872702585</v>
      </c>
      <c r="Q14">
        <f>'Raw data'!Q27</f>
        <v>7</v>
      </c>
      <c r="R14">
        <f>'Raw data'!R27/'Raw data'!R$15/'Raw data'!R$16</f>
        <v>0.003314716981132075</v>
      </c>
    </row>
    <row r="15" spans="1:18" ht="12.75">
      <c r="A15" s="19">
        <f>'Raw data'!A28</f>
        <v>0.5</v>
      </c>
      <c r="B15" s="20">
        <f>'Raw data'!B28</f>
        <v>40042</v>
      </c>
      <c r="C15">
        <f>'Raw data'!C28</f>
        <v>0</v>
      </c>
      <c r="D15">
        <f>'Raw data'!D28/'Raw data'!D$15/'Raw data'!D$16</f>
        <v>4.316292816808553</v>
      </c>
      <c r="E15">
        <f>'Raw data'!E28</f>
        <v>1</v>
      </c>
      <c r="F15">
        <f>'Raw data'!F28/'Raw data'!F$15/'Raw data'!F$16</f>
        <v>0.02729938686315789</v>
      </c>
      <c r="G15">
        <f>'Raw data'!G28</f>
        <v>2</v>
      </c>
      <c r="H15">
        <f>'Raw data'!H28/'Raw data'!H$15/'Raw data'!H$16</f>
        <v>5.7620236252716035</v>
      </c>
      <c r="I15">
        <f>'Raw data'!I28</f>
        <v>3</v>
      </c>
      <c r="J15">
        <f>'Raw data'!J28/'Raw data'!J$15/'Raw data'!J$16</f>
        <v>0.02497538816315993</v>
      </c>
      <c r="K15">
        <f>'Raw data'!K28</f>
        <v>4</v>
      </c>
      <c r="L15">
        <f>'Raw data'!L28/'Raw data'!L$15/'Raw data'!L$16</f>
        <v>0.3156206564738586</v>
      </c>
      <c r="M15">
        <f>'Raw data'!M28</f>
        <v>5</v>
      </c>
      <c r="N15">
        <f>'Raw data'!N28/'Raw data'!N$15/'Raw data'!N$16</f>
        <v>0.001926717391304348</v>
      </c>
      <c r="O15">
        <f>'Raw data'!O28</f>
        <v>6</v>
      </c>
      <c r="P15">
        <f>'Raw data'!P28/'Raw data'!P$15/'Raw data'!P$16</f>
        <v>0.32806781893735043</v>
      </c>
      <c r="Q15">
        <f>'Raw data'!Q28</f>
        <v>7</v>
      </c>
      <c r="R15">
        <f>'Raw data'!R28/'Raw data'!R$15/'Raw data'!R$16</f>
        <v>0.0075196981132075475</v>
      </c>
    </row>
    <row r="16" spans="1:18" ht="12.75">
      <c r="A16" s="19">
        <f>'Raw data'!A29</f>
        <v>0.5034722222222222</v>
      </c>
      <c r="B16" s="20">
        <f>'Raw data'!B29</f>
        <v>40042</v>
      </c>
      <c r="C16">
        <f>'Raw data'!C29</f>
        <v>0</v>
      </c>
      <c r="D16">
        <f>'Raw data'!D29/'Raw data'!D$15/'Raw data'!D$16</f>
        <v>3.9016270387250263</v>
      </c>
      <c r="E16">
        <f>'Raw data'!E29</f>
        <v>1</v>
      </c>
      <c r="F16">
        <f>'Raw data'!F29/'Raw data'!F$15/'Raw data'!F$16</f>
        <v>0.02392157186315789</v>
      </c>
      <c r="G16">
        <f>'Raw data'!G29</f>
        <v>2</v>
      </c>
      <c r="H16">
        <f>'Raw data'!H29/'Raw data'!H$15/'Raw data'!H$16</f>
        <v>4.868118744776868</v>
      </c>
      <c r="I16">
        <f>'Raw data'!I29</f>
        <v>3</v>
      </c>
      <c r="J16">
        <f>'Raw data'!J29/'Raw data'!J$15/'Raw data'!J$16</f>
        <v>0.02069738192848845</v>
      </c>
      <c r="K16">
        <f>'Raw data'!K29</f>
        <v>4</v>
      </c>
      <c r="L16">
        <f>'Raw data'!L29/'Raw data'!L$15/'Raw data'!L$16</f>
        <v>0.26729391639046296</v>
      </c>
      <c r="M16">
        <f>'Raw data'!M29</f>
        <v>5</v>
      </c>
      <c r="N16">
        <f>'Raw data'!N29/'Raw data'!N$15/'Raw data'!N$16</f>
        <v>0.001579989130434783</v>
      </c>
      <c r="O16">
        <f>'Raw data'!O29</f>
        <v>6</v>
      </c>
      <c r="P16">
        <f>'Raw data'!P29/'Raw data'!P$15/'Raw data'!P$16</f>
        <v>0.2664949731543873</v>
      </c>
      <c r="Q16">
        <f>'Raw data'!Q29</f>
        <v>7</v>
      </c>
      <c r="R16">
        <f>'Raw data'!R29/'Raw data'!R$15/'Raw data'!R$16</f>
        <v>0.0060054339622641496</v>
      </c>
    </row>
    <row r="17" spans="1:18" ht="12.75">
      <c r="A17" s="19">
        <f>'Raw data'!A30</f>
        <v>0.5069444444444444</v>
      </c>
      <c r="B17" s="20">
        <f>'Raw data'!B30</f>
        <v>40042</v>
      </c>
      <c r="C17">
        <f>'Raw data'!C30</f>
        <v>0</v>
      </c>
      <c r="D17">
        <f>'Raw data'!D30/'Raw data'!D$15/'Raw data'!D$16</f>
        <v>4.704570362885889</v>
      </c>
      <c r="E17">
        <f>'Raw data'!E30</f>
        <v>1</v>
      </c>
      <c r="F17">
        <f>'Raw data'!F30/'Raw data'!F$15/'Raw data'!F$16</f>
        <v>0.029772757589473682</v>
      </c>
      <c r="G17">
        <f>'Raw data'!G30</f>
        <v>2</v>
      </c>
      <c r="H17">
        <f>'Raw data'!H30/'Raw data'!H$15/'Raw data'!H$16</f>
        <v>6.254404667390942</v>
      </c>
      <c r="I17">
        <f>'Raw data'!I30</f>
        <v>3</v>
      </c>
      <c r="J17">
        <f>'Raw data'!J30/'Raw data'!J$15/'Raw data'!J$16</f>
        <v>0.026510034865109073</v>
      </c>
      <c r="K17">
        <f>'Raw data'!K30</f>
        <v>4</v>
      </c>
      <c r="L17">
        <f>'Raw data'!L30/'Raw data'!L$15/'Raw data'!L$16</f>
        <v>0.35945685876189454</v>
      </c>
      <c r="M17">
        <f>'Raw data'!M30</f>
        <v>5</v>
      </c>
      <c r="N17">
        <f>'Raw data'!N30/'Raw data'!N$15/'Raw data'!N$16</f>
        <v>0.002177413043478261</v>
      </c>
      <c r="O17">
        <f>'Raw data'!O30</f>
        <v>6</v>
      </c>
      <c r="P17">
        <f>'Raw data'!P30/'Raw data'!P$15/'Raw data'!P$16</f>
        <v>0.3650115264071283</v>
      </c>
      <c r="Q17">
        <f>'Raw data'!Q30</f>
        <v>7</v>
      </c>
      <c r="R17">
        <f>'Raw data'!R30/'Raw data'!R$15/'Raw data'!R$16</f>
        <v>0.007840301886792451</v>
      </c>
    </row>
    <row r="18" spans="1:18" ht="12.75">
      <c r="A18" s="19">
        <f>'Raw data'!A31</f>
        <v>0.5104166666666666</v>
      </c>
      <c r="B18" s="20">
        <f>'Raw data'!B31</f>
        <v>40042</v>
      </c>
      <c r="C18">
        <f>'Raw data'!C31</f>
        <v>0</v>
      </c>
      <c r="D18">
        <f>'Raw data'!D31/'Raw data'!D$15/'Raw data'!D$16</f>
        <v>7.59592118840829</v>
      </c>
      <c r="E18">
        <f>'Raw data'!E31</f>
        <v>1</v>
      </c>
      <c r="F18">
        <f>'Raw data'!F31/'Raw data'!F$15/'Raw data'!F$16</f>
        <v>0.049633567084210524</v>
      </c>
      <c r="G18">
        <f>'Raw data'!G31</f>
        <v>2</v>
      </c>
      <c r="H18">
        <f>'Raw data'!H31/'Raw data'!H$15/'Raw data'!H$16</f>
        <v>10.791338730569947</v>
      </c>
      <c r="I18">
        <f>'Raw data'!I31</f>
        <v>3</v>
      </c>
      <c r="J18">
        <f>'Raw data'!J31/'Raw data'!J$15/'Raw data'!J$16</f>
        <v>0.04976064661159158</v>
      </c>
      <c r="K18">
        <f>'Raw data'!K31</f>
        <v>4</v>
      </c>
      <c r="L18">
        <f>'Raw data'!L31/'Raw data'!L$15/'Raw data'!L$16</f>
        <v>0.600449053779536</v>
      </c>
      <c r="M18">
        <f>'Raw data'!M31</f>
        <v>5</v>
      </c>
      <c r="N18">
        <f>'Raw data'!N31/'Raw data'!N$15/'Raw data'!N$16</f>
        <v>0.003853434782608696</v>
      </c>
      <c r="O18">
        <f>'Raw data'!O31</f>
        <v>6</v>
      </c>
      <c r="P18">
        <f>'Raw data'!P31/'Raw data'!P$15/'Raw data'!P$16</f>
        <v>0.6438210687181082</v>
      </c>
      <c r="Q18">
        <f>'Raw data'!Q31</f>
        <v>7</v>
      </c>
      <c r="R18">
        <f>'Raw data'!R31/'Raw data'!R$15/'Raw data'!R$16</f>
        <v>0.015877132075471697</v>
      </c>
    </row>
    <row r="19" spans="1:18" ht="12.75">
      <c r="A19" s="19">
        <f>'Raw data'!A32</f>
        <v>0.513888888888889</v>
      </c>
      <c r="B19" s="20">
        <f>'Raw data'!B32</f>
        <v>40042</v>
      </c>
      <c r="C19">
        <f>'Raw data'!C32</f>
        <v>0</v>
      </c>
      <c r="D19">
        <f>'Raw data'!D32/'Raw data'!D$15/'Raw data'!D$16</f>
        <v>2.8159564450941614</v>
      </c>
      <c r="E19">
        <f>'Raw data'!E32</f>
        <v>1</v>
      </c>
      <c r="F19">
        <f>'Raw data'!F32/'Raw data'!F$15/'Raw data'!F$16</f>
        <v>0.01747973056842105</v>
      </c>
      <c r="G19">
        <f>'Raw data'!G32</f>
        <v>2</v>
      </c>
      <c r="H19">
        <f>'Raw data'!H32/'Raw data'!H$15/'Raw data'!H$16</f>
        <v>3.616652143573458</v>
      </c>
      <c r="I19">
        <f>'Raw data'!I32</f>
        <v>3</v>
      </c>
      <c r="J19">
        <f>'Raw data'!J32/'Raw data'!J$15/'Raw data'!J$16</f>
        <v>0.01540081205627985</v>
      </c>
      <c r="K19">
        <f>'Raw data'!K32</f>
        <v>4</v>
      </c>
      <c r="L19">
        <f>'Raw data'!L32/'Raw data'!L$15/'Raw data'!L$16</f>
        <v>0.21469047364481983</v>
      </c>
      <c r="M19">
        <f>'Raw data'!M32</f>
        <v>5</v>
      </c>
      <c r="N19">
        <f>'Raw data'!N32/'Raw data'!N$15/'Raw data'!N$16</f>
        <v>0.0012332608695652177</v>
      </c>
      <c r="O19">
        <f>'Raw data'!O32</f>
        <v>6</v>
      </c>
      <c r="P19">
        <f>'Raw data'!P32/'Raw data'!P$15/'Raw data'!P$16</f>
        <v>0.20511454251449593</v>
      </c>
      <c r="Q19">
        <f>'Raw data'!Q32</f>
        <v>7</v>
      </c>
      <c r="R19">
        <f>'Raw data'!R32/'Raw data'!R$15/'Raw data'!R$16</f>
        <v>0.0046152452830188675</v>
      </c>
    </row>
    <row r="20" spans="1:18" ht="12.75">
      <c r="A20" s="19">
        <f>'Raw data'!A33</f>
        <v>0.517361111111111</v>
      </c>
      <c r="B20" s="20">
        <f>'Raw data'!B33</f>
        <v>40042</v>
      </c>
      <c r="C20">
        <f>'Raw data'!C33</f>
        <v>0</v>
      </c>
      <c r="D20">
        <f>'Raw data'!D33/'Raw data'!D$15/'Raw data'!D$16</f>
        <v>6.302917705735661</v>
      </c>
      <c r="E20">
        <f>'Raw data'!E33</f>
        <v>1</v>
      </c>
      <c r="F20">
        <f>'Raw data'!F33/'Raw data'!F$15/'Raw data'!F$16</f>
        <v>0.04088447347368421</v>
      </c>
      <c r="G20">
        <f>'Raw data'!G33</f>
        <v>2</v>
      </c>
      <c r="H20">
        <f>'Raw data'!H33/'Raw data'!H$15/'Raw data'!H$16</f>
        <v>8.637175288316897</v>
      </c>
      <c r="I20">
        <f>'Raw data'!I33</f>
        <v>3</v>
      </c>
      <c r="J20">
        <f>'Raw data'!J33/'Raw data'!J$15/'Raw data'!J$16</f>
        <v>0.039208236427004</v>
      </c>
      <c r="K20">
        <f>'Raw data'!K33</f>
        <v>4</v>
      </c>
      <c r="L20">
        <f>'Raw data'!L33/'Raw data'!L$15/'Raw data'!L$16</f>
        <v>0.5345878327809259</v>
      </c>
      <c r="M20">
        <f>'Raw data'!M33</f>
        <v>5</v>
      </c>
      <c r="N20">
        <f>'Raw data'!N33/'Raw data'!N$15/'Raw data'!N$16</f>
        <v>0.0033722608695652178</v>
      </c>
      <c r="O20">
        <f>'Raw data'!O33</f>
        <v>6</v>
      </c>
      <c r="P20">
        <f>'Raw data'!P33/'Raw data'!P$15/'Raw data'!P$16</f>
        <v>0.5658929357740454</v>
      </c>
      <c r="Q20">
        <f>'Raw data'!Q33</f>
        <v>7</v>
      </c>
      <c r="R20">
        <f>'Raw data'!R33/'Raw data'!R$15/'Raw data'!R$16</f>
        <v>0.013417358490566036</v>
      </c>
    </row>
    <row r="21" spans="1:18" ht="12.75">
      <c r="A21" s="19">
        <f>'Raw data'!A34</f>
        <v>0.5208333333333334</v>
      </c>
      <c r="B21" s="20">
        <f>'Raw data'!B34</f>
        <v>40042</v>
      </c>
      <c r="C21">
        <f>'Raw data'!C34</f>
        <v>0</v>
      </c>
      <c r="D21">
        <f>'Raw data'!D34/'Raw data'!D$15/'Raw data'!D$16</f>
        <v>2.9855928067761632</v>
      </c>
      <c r="E21">
        <f>'Raw data'!E34</f>
        <v>1</v>
      </c>
      <c r="F21">
        <f>'Raw data'!F34/'Raw data'!F$15/'Raw data'!F$16</f>
        <v>0.018365709652631578</v>
      </c>
      <c r="G21">
        <f>'Raw data'!G34</f>
        <v>2</v>
      </c>
      <c r="H21">
        <f>'Raw data'!H34/'Raw data'!H$15/'Raw data'!H$16</f>
        <v>3.3763235082734413</v>
      </c>
      <c r="I21">
        <f>'Raw data'!I34</f>
        <v>3</v>
      </c>
      <c r="J21">
        <f>'Raw data'!J34/'Raw data'!J$15/'Raw data'!J$16</f>
        <v>0.015482297147282819</v>
      </c>
      <c r="K21">
        <f>'Raw data'!K34</f>
        <v>4</v>
      </c>
      <c r="L21">
        <f>'Raw data'!L34/'Raw data'!L$15/'Raw data'!L$16</f>
        <v>0.2191810114401796</v>
      </c>
      <c r="M21">
        <f>'Raw data'!M34</f>
        <v>5</v>
      </c>
      <c r="N21">
        <f>'Raw data'!N34/'Raw data'!N$15/'Raw data'!N$16</f>
        <v>0.0012716739130434784</v>
      </c>
      <c r="O21">
        <f>'Raw data'!O34</f>
        <v>6</v>
      </c>
      <c r="P21">
        <f>'Raw data'!P34/'Raw data'!P$15/'Raw data'!P$16</f>
        <v>0.20915526051900285</v>
      </c>
      <c r="Q21">
        <f>'Raw data'!Q34</f>
        <v>7</v>
      </c>
      <c r="R21">
        <f>'Raw data'!R34/'Raw data'!R$15/'Raw data'!R$16</f>
        <v>0.004490264150943396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8.00390625" defaultRowHeight="12.75"/>
  <cols>
    <col min="1" max="1" width="14.7109375" style="0" customWidth="1"/>
    <col min="2" max="2" width="14.140625" style="0" customWidth="1"/>
    <col min="3" max="3" width="32.8515625" style="0" customWidth="1"/>
    <col min="4" max="4" width="32.7109375" style="0" customWidth="1"/>
    <col min="5" max="5" width="13.28125" style="0" customWidth="1"/>
    <col min="6" max="16384" width="9.00390625" style="0" customWidth="1"/>
  </cols>
  <sheetData>
    <row r="1" spans="1:2" ht="12.75">
      <c r="A1" t="s">
        <v>44</v>
      </c>
      <c r="B1" s="25" t="s">
        <v>45</v>
      </c>
    </row>
    <row r="2" ht="12.75">
      <c r="B2" t="s">
        <v>46</v>
      </c>
    </row>
    <row r="4" ht="12.75">
      <c r="A4" t="s">
        <v>47</v>
      </c>
    </row>
    <row r="6" spans="1:6" s="2" customFormat="1" ht="12.75">
      <c r="A6" s="2" t="s">
        <v>44</v>
      </c>
      <c r="B6" s="26" t="s">
        <v>48</v>
      </c>
      <c r="D6" s="26"/>
      <c r="E6" s="26"/>
      <c r="F6" s="26"/>
    </row>
    <row r="7" s="2" customFormat="1" ht="12.75">
      <c r="B7" s="2" t="s">
        <v>49</v>
      </c>
    </row>
    <row r="10" spans="1:3" ht="14.25">
      <c r="A10" t="s">
        <v>50</v>
      </c>
      <c r="C10" t="s">
        <v>51</v>
      </c>
    </row>
    <row r="11" ht="14.25">
      <c r="C11" t="s">
        <v>52</v>
      </c>
    </row>
    <row r="12" ht="12.75">
      <c r="C12" t="s">
        <v>53</v>
      </c>
    </row>
    <row r="13" ht="12.75">
      <c r="C13" t="s">
        <v>54</v>
      </c>
    </row>
    <row r="14" ht="12.75">
      <c r="C14" t="s">
        <v>55</v>
      </c>
    </row>
    <row r="16" ht="14.25">
      <c r="A16" t="s">
        <v>56</v>
      </c>
    </row>
    <row r="17" ht="12.75">
      <c r="A17" t="s">
        <v>57</v>
      </c>
    </row>
    <row r="18" ht="12.75">
      <c r="A18" t="s">
        <v>58</v>
      </c>
    </row>
    <row r="20" spans="1:5" s="2" customFormat="1" ht="12.75">
      <c r="A20" s="2" t="s">
        <v>59</v>
      </c>
      <c r="B20" s="2" t="s">
        <v>60</v>
      </c>
      <c r="C20" s="2" t="s">
        <v>48</v>
      </c>
      <c r="D20" s="2" t="s">
        <v>49</v>
      </c>
      <c r="E20" s="22" t="s">
        <v>61</v>
      </c>
    </row>
    <row r="22" spans="1:5" ht="12.75">
      <c r="A22">
        <f>'Calculated data'!R9*'Calculated data'!L9</f>
        <v>0.0036346210538844357</v>
      </c>
      <c r="B22">
        <f>'Calculated data'!N9*'Calculated data'!P9</f>
        <v>0.0009979354291139236</v>
      </c>
      <c r="C22" s="14">
        <f aca="true" t="shared" si="0" ref="C22:C34">A22-B22</f>
        <v>0.002636685624770512</v>
      </c>
      <c r="D22" s="14">
        <f aca="true" t="shared" si="1" ref="D22:D34">A22+B22</f>
        <v>0.0046325564829983595</v>
      </c>
      <c r="E22">
        <f aca="true" t="shared" si="2" ref="E22:E34">C22/D22</f>
        <v>0.5691642691130131</v>
      </c>
    </row>
    <row r="23" spans="1:5" ht="12.75">
      <c r="A23">
        <f>'Calculated data'!R10*'Calculated data'!L10</f>
        <v>0.0018404217635750004</v>
      </c>
      <c r="B23">
        <f>'Calculated data'!N10*'Calculated data'!P10</f>
        <v>0.00047564413494994234</v>
      </c>
      <c r="C23" s="14">
        <f t="shared" si="0"/>
        <v>0.001364777628625058</v>
      </c>
      <c r="D23" s="14">
        <f t="shared" si="1"/>
        <v>0.0023160658985249428</v>
      </c>
      <c r="E23">
        <f t="shared" si="2"/>
        <v>0.589265456347446</v>
      </c>
    </row>
    <row r="24" spans="1:5" ht="12.75">
      <c r="A24">
        <f>'Calculated data'!R11*'Calculated data'!L11</f>
        <v>0.0003034003901482523</v>
      </c>
      <c r="B24">
        <f>'Calculated data'!N11*'Calculated data'!P11</f>
        <v>7.247316363797831E-05</v>
      </c>
      <c r="C24" s="14">
        <f t="shared" si="0"/>
        <v>0.000230927226510274</v>
      </c>
      <c r="D24" s="14">
        <f t="shared" si="1"/>
        <v>0.0003758735537862306</v>
      </c>
      <c r="E24">
        <f t="shared" si="2"/>
        <v>0.6143747656202716</v>
      </c>
    </row>
    <row r="25" spans="1:5" ht="12.75">
      <c r="A25">
        <f>'Calculated data'!R12*'Calculated data'!L12</f>
        <v>0.00022073982921431723</v>
      </c>
      <c r="B25">
        <f>'Calculated data'!N12*'Calculated data'!P12</f>
        <v>4.87134029535081E-05</v>
      </c>
      <c r="C25" s="14">
        <f t="shared" si="0"/>
        <v>0.00017202642626080913</v>
      </c>
      <c r="D25" s="14">
        <f t="shared" si="1"/>
        <v>0.00026945323216782534</v>
      </c>
      <c r="E25">
        <f t="shared" si="2"/>
        <v>0.6384277704773078</v>
      </c>
    </row>
    <row r="26" spans="1:5" ht="12.75">
      <c r="A26">
        <f>'Calculated data'!R13*'Calculated data'!L13</f>
        <v>8.656536798807364E-05</v>
      </c>
      <c r="B26">
        <f>'Calculated data'!N13*'Calculated data'!P13</f>
        <v>1.878000240358047E-05</v>
      </c>
      <c r="C26" s="14">
        <f t="shared" si="0"/>
        <v>6.778536558449317E-05</v>
      </c>
      <c r="D26" s="14">
        <f t="shared" si="1"/>
        <v>0.00010534537039165412</v>
      </c>
      <c r="E26">
        <f t="shared" si="2"/>
        <v>0.6434584199806791</v>
      </c>
    </row>
    <row r="27" spans="1:5" ht="12.75">
      <c r="A27">
        <f>'Calculated data'!R14*'Calculated data'!L14</f>
        <v>0.0004940356539824775</v>
      </c>
      <c r="B27">
        <f>'Calculated data'!N14*'Calculated data'!P14</f>
        <v>0.00011831350942536573</v>
      </c>
      <c r="C27" s="14">
        <f t="shared" si="0"/>
        <v>0.0003757221445571118</v>
      </c>
      <c r="D27" s="14">
        <f t="shared" si="1"/>
        <v>0.0006123491634078432</v>
      </c>
      <c r="E27">
        <f t="shared" si="2"/>
        <v>0.6135750108094283</v>
      </c>
    </row>
    <row r="28" spans="1:5" ht="12.75">
      <c r="A28">
        <f>'Calculated data'!R15*'Calculated data'!L15</f>
        <v>0.002373372054975802</v>
      </c>
      <c r="B28">
        <f>'Calculated data'!N15*'Calculated data'!P15</f>
        <v>0.0006320939722738789</v>
      </c>
      <c r="C28" s="14">
        <f t="shared" si="0"/>
        <v>0.0017412780827019232</v>
      </c>
      <c r="D28" s="14">
        <f t="shared" si="1"/>
        <v>0.003005466027249681</v>
      </c>
      <c r="E28">
        <f t="shared" si="2"/>
        <v>0.5793704094187938</v>
      </c>
    </row>
    <row r="29" spans="1:5" ht="12.75">
      <c r="A29">
        <f>'Calculated data'!R16*'Calculated data'!L16</f>
        <v>0.0016052159633978802</v>
      </c>
      <c r="B29">
        <f>'Calculated data'!N16*'Calculated data'!P16</f>
        <v>0.0004210591608994412</v>
      </c>
      <c r="C29" s="14">
        <f t="shared" si="0"/>
        <v>0.001184156802498439</v>
      </c>
      <c r="D29" s="14">
        <f t="shared" si="1"/>
        <v>0.0020262751242973217</v>
      </c>
      <c r="E29">
        <f t="shared" si="2"/>
        <v>0.58440079942702</v>
      </c>
    </row>
    <row r="30" spans="1:5" ht="12.75">
      <c r="A30">
        <f>'Calculated data'!R17*'Calculated data'!L17</f>
        <v>0.0028182502879713694</v>
      </c>
      <c r="B30">
        <f>'Calculated data'!N17*'Calculated data'!P17</f>
        <v>0.0007947808586187909</v>
      </c>
      <c r="C30" s="14">
        <f t="shared" si="0"/>
        <v>0.0020234694293525786</v>
      </c>
      <c r="D30" s="14">
        <f t="shared" si="1"/>
        <v>0.00361303114659016</v>
      </c>
      <c r="E30">
        <f t="shared" si="2"/>
        <v>0.5600476019317606</v>
      </c>
    </row>
    <row r="31" spans="1:5" ht="12.75">
      <c r="A31">
        <f>'Calculated data'!R18*'Calculated data'!L18</f>
        <v>0.0095334089314497</v>
      </c>
      <c r="B31">
        <f>'Calculated data'!N18*'Calculated data'!P18</f>
        <v>0.0024809224999746615</v>
      </c>
      <c r="C31" s="14">
        <f t="shared" si="0"/>
        <v>0.007052486431475039</v>
      </c>
      <c r="D31" s="14">
        <f t="shared" si="1"/>
        <v>0.012014331431424361</v>
      </c>
      <c r="E31">
        <f t="shared" si="2"/>
        <v>0.5870061494249065</v>
      </c>
    </row>
    <row r="32" spans="1:5" ht="12.75">
      <c r="A32">
        <f>'Calculated data'!R19*'Calculated data'!L19</f>
        <v>0.0009908491957983411</v>
      </c>
      <c r="B32">
        <f>'Calculated data'!N19*'Calculated data'!P19</f>
        <v>0.00025295973906189906</v>
      </c>
      <c r="C32" s="14">
        <f t="shared" si="0"/>
        <v>0.0007378894567364421</v>
      </c>
      <c r="D32" s="14">
        <f t="shared" si="1"/>
        <v>0.0012438089348602401</v>
      </c>
      <c r="E32">
        <f t="shared" si="2"/>
        <v>0.593249844132495</v>
      </c>
    </row>
    <row r="33" spans="1:5" ht="12.75">
      <c r="A33">
        <f>'Calculated data'!R20*'Calculated data'!L20</f>
        <v>0.007172756597116453</v>
      </c>
      <c r="B33">
        <f>'Calculated data'!N20*'Calculated data'!P20</f>
        <v>0.0019083386036741964</v>
      </c>
      <c r="C33" s="14">
        <f t="shared" si="0"/>
        <v>0.005264417993442257</v>
      </c>
      <c r="D33" s="14">
        <f t="shared" si="1"/>
        <v>0.009081095200790649</v>
      </c>
      <c r="E33">
        <f t="shared" si="2"/>
        <v>0.5797117943421525</v>
      </c>
    </row>
    <row r="34" spans="1:5" ht="12.75">
      <c r="A34">
        <f>'Calculated data'!R21*'Calculated data'!L21</f>
        <v>0.0009841806382373528</v>
      </c>
      <c r="B34">
        <f>'Calculated data'!N21*'Calculated data'!P21</f>
        <v>0.0002659772885778285</v>
      </c>
      <c r="C34" s="14">
        <f t="shared" si="0"/>
        <v>0.0007182033496595244</v>
      </c>
      <c r="D34" s="14">
        <f t="shared" si="1"/>
        <v>0.0012501579268151812</v>
      </c>
      <c r="E34">
        <f t="shared" si="2"/>
        <v>0.5744900978144187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8.00390625" defaultRowHeight="12.75"/>
  <cols>
    <col min="1" max="1" width="14.7109375" style="0" customWidth="1"/>
    <col min="2" max="2" width="14.140625" style="0" customWidth="1"/>
    <col min="3" max="3" width="32.8515625" style="0" customWidth="1"/>
    <col min="4" max="4" width="32.7109375" style="0" customWidth="1"/>
    <col min="5" max="5" width="13.28125" style="0" customWidth="1"/>
    <col min="6" max="16384" width="9.00390625" style="0" customWidth="1"/>
  </cols>
  <sheetData>
    <row r="1" ht="12.75">
      <c r="A1" t="s">
        <v>62</v>
      </c>
    </row>
    <row r="3" spans="1:2" ht="12.75">
      <c r="A3" t="s">
        <v>63</v>
      </c>
      <c r="B3" s="25" t="s">
        <v>64</v>
      </c>
    </row>
    <row r="4" ht="12.75">
      <c r="B4" t="s">
        <v>65</v>
      </c>
    </row>
    <row r="6" ht="12.75">
      <c r="A6" t="s">
        <v>47</v>
      </c>
    </row>
    <row r="8" spans="1:6" s="2" customFormat="1" ht="12.75">
      <c r="A8" s="2" t="s">
        <v>63</v>
      </c>
      <c r="B8" s="26" t="s">
        <v>66</v>
      </c>
      <c r="D8" s="26"/>
      <c r="E8" s="26"/>
      <c r="F8" s="26"/>
    </row>
    <row r="9" s="2" customFormat="1" ht="12.75">
      <c r="B9" s="2" t="s">
        <v>67</v>
      </c>
    </row>
    <row r="12" spans="1:3" ht="12.75">
      <c r="A12" t="s">
        <v>50</v>
      </c>
      <c r="C12" t="s">
        <v>68</v>
      </c>
    </row>
    <row r="13" ht="12.75">
      <c r="C13" t="s">
        <v>69</v>
      </c>
    </row>
    <row r="14" ht="12.75">
      <c r="C14" t="s">
        <v>70</v>
      </c>
    </row>
    <row r="15" ht="12.75">
      <c r="C15" t="s">
        <v>71</v>
      </c>
    </row>
    <row r="16" ht="12.75">
      <c r="C16" t="s">
        <v>72</v>
      </c>
    </row>
    <row r="18" ht="14.25">
      <c r="A18" t="s">
        <v>56</v>
      </c>
    </row>
    <row r="19" ht="12.75">
      <c r="A19" t="s">
        <v>57</v>
      </c>
    </row>
    <row r="20" ht="12.75">
      <c r="A20" t="s">
        <v>58</v>
      </c>
    </row>
    <row r="22" spans="1:5" s="2" customFormat="1" ht="12.75">
      <c r="A22" s="2" t="s">
        <v>73</v>
      </c>
      <c r="B22" s="2" t="s">
        <v>74</v>
      </c>
      <c r="C22" s="2" t="s">
        <v>66</v>
      </c>
      <c r="D22" s="2" t="s">
        <v>67</v>
      </c>
      <c r="E22" s="22" t="s">
        <v>75</v>
      </c>
    </row>
    <row r="24" spans="1:5" ht="12.75">
      <c r="A24">
        <f>'Calculated data'!J9*'Calculated data'!D9</f>
        <v>0.13751588170010795</v>
      </c>
      <c r="B24">
        <f>'Calculated data'!F9*'Calculated data'!H9</f>
        <v>0.201131059661598</v>
      </c>
      <c r="C24" s="14">
        <f aca="true" t="shared" si="0" ref="C24:C36">A24-B24</f>
        <v>-0.06361517796149005</v>
      </c>
      <c r="D24" s="14">
        <f aca="true" t="shared" si="1" ref="D24:D36">A24+B24</f>
        <v>0.3386469413617059</v>
      </c>
      <c r="E24">
        <f aca="true" t="shared" si="2" ref="E24:E36">C24/D24</f>
        <v>-0.18785103360358782</v>
      </c>
    </row>
    <row r="25" spans="1:5" ht="12.75">
      <c r="A25">
        <f>'Calculated data'!J10*'Calculated data'!D10</f>
        <v>0.07169680821176062</v>
      </c>
      <c r="B25">
        <f>'Calculated data'!F10*'Calculated data'!H10</f>
        <v>0.10301372346530564</v>
      </c>
      <c r="C25" s="14">
        <f t="shared" si="0"/>
        <v>-0.03131691525354502</v>
      </c>
      <c r="D25" s="14">
        <f t="shared" si="1"/>
        <v>0.17471053167706627</v>
      </c>
      <c r="E25">
        <f t="shared" si="2"/>
        <v>-0.17925030021333224</v>
      </c>
    </row>
    <row r="26" spans="1:5" ht="12.75">
      <c r="A26">
        <f>'Calculated data'!J11*'Calculated data'!D11</f>
        <v>0.012772577410286486</v>
      </c>
      <c r="B26">
        <f>'Calculated data'!F11*'Calculated data'!H11</f>
        <v>0.01949262394364847</v>
      </c>
      <c r="C26" s="14">
        <f t="shared" si="0"/>
        <v>-0.006720046533361983</v>
      </c>
      <c r="D26" s="14">
        <f t="shared" si="1"/>
        <v>0.03226520135393496</v>
      </c>
      <c r="E26">
        <f t="shared" si="2"/>
        <v>-0.20827536328213334</v>
      </c>
    </row>
    <row r="27" spans="1:5" ht="12.75">
      <c r="A27">
        <f>'Calculated data'!J12*'Calculated data'!D12</f>
        <v>0.009308040165796219</v>
      </c>
      <c r="B27">
        <f>'Calculated data'!F12*'Calculated data'!H12</f>
        <v>0.014031453786296095</v>
      </c>
      <c r="C27" s="14">
        <f t="shared" si="0"/>
        <v>-0.004723413620499876</v>
      </c>
      <c r="D27" s="14">
        <f t="shared" si="1"/>
        <v>0.023339493952092314</v>
      </c>
      <c r="E27">
        <f t="shared" si="2"/>
        <v>-0.20237857899555858</v>
      </c>
    </row>
    <row r="28" spans="1:5" ht="12.75">
      <c r="A28">
        <f>'Calculated data'!J13*'Calculated data'!D13</f>
        <v>0.0036074731084155083</v>
      </c>
      <c r="B28">
        <f>'Calculated data'!F13*'Calculated data'!H13</f>
        <v>0.005738320460447028</v>
      </c>
      <c r="C28" s="14">
        <f t="shared" si="0"/>
        <v>-0.0021308473520315193</v>
      </c>
      <c r="D28" s="14">
        <f t="shared" si="1"/>
        <v>0.009345793568862535</v>
      </c>
      <c r="E28">
        <f t="shared" si="2"/>
        <v>-0.22800068676146268</v>
      </c>
    </row>
    <row r="29" spans="1:5" ht="12.75">
      <c r="A29">
        <f>'Calculated data'!J14*'Calculated data'!D14</f>
        <v>0.021006685879584402</v>
      </c>
      <c r="B29">
        <f>'Calculated data'!F14*'Calculated data'!H14</f>
        <v>0.02978569358993191</v>
      </c>
      <c r="C29" s="14">
        <f t="shared" si="0"/>
        <v>-0.008779007710347508</v>
      </c>
      <c r="D29" s="14">
        <f t="shared" si="1"/>
        <v>0.05079237946951631</v>
      </c>
      <c r="E29">
        <f t="shared" si="2"/>
        <v>-0.17284104036937945</v>
      </c>
    </row>
    <row r="30" spans="1:5" ht="12.75">
      <c r="A30">
        <f>'Calculated data'!J15*'Calculated data'!D15</f>
        <v>0.10780108852565257</v>
      </c>
      <c r="B30">
        <f>'Calculated data'!F15*'Calculated data'!H15</f>
        <v>0.157299712060945</v>
      </c>
      <c r="C30" s="14">
        <f t="shared" si="0"/>
        <v>-0.04949862353529244</v>
      </c>
      <c r="D30" s="14">
        <f t="shared" si="1"/>
        <v>0.2651008005865976</v>
      </c>
      <c r="E30">
        <f t="shared" si="2"/>
        <v>-0.18671623558195657</v>
      </c>
    </row>
    <row r="31" spans="1:5" ht="12.75">
      <c r="A31">
        <f>'Calculated data'!J16*'Calculated data'!D16</f>
        <v>0.08075346496300927</v>
      </c>
      <c r="B31">
        <f>'Calculated data'!F16*'Calculated data'!H16</f>
        <v>0.11645305239156584</v>
      </c>
      <c r="C31" s="14">
        <f t="shared" si="0"/>
        <v>-0.03569958742855657</v>
      </c>
      <c r="D31" s="14">
        <f t="shared" si="1"/>
        <v>0.19720651735457512</v>
      </c>
      <c r="E31">
        <f t="shared" si="2"/>
        <v>-0.18102640778534265</v>
      </c>
    </row>
    <row r="32" spans="1:5" ht="12.75">
      <c r="A32">
        <f>'Calculated data'!J17*'Calculated data'!D17</f>
        <v>0.12471832434546376</v>
      </c>
      <c r="B32">
        <f>'Calculated data'!F17*'Calculated data'!H17</f>
        <v>0.1862108740287033</v>
      </c>
      <c r="C32" s="14">
        <f t="shared" si="0"/>
        <v>-0.06149254968323953</v>
      </c>
      <c r="D32" s="14">
        <f t="shared" si="1"/>
        <v>0.31092919837416705</v>
      </c>
      <c r="E32">
        <f t="shared" si="2"/>
        <v>-0.1977702641140843</v>
      </c>
    </row>
    <row r="33" spans="1:5" ht="12.75">
      <c r="A33">
        <f>'Calculated data'!J18*'Calculated data'!D18</f>
        <v>0.3779779499458856</v>
      </c>
      <c r="B33">
        <f>'Calculated data'!F18*'Calculated data'!H18</f>
        <v>0.5356126348121827</v>
      </c>
      <c r="C33" s="14">
        <f t="shared" si="0"/>
        <v>-0.15763468486629706</v>
      </c>
      <c r="D33" s="14">
        <f t="shared" si="1"/>
        <v>0.9135905847580683</v>
      </c>
      <c r="E33">
        <f t="shared" si="2"/>
        <v>-0.17254412150935305</v>
      </c>
    </row>
    <row r="34" spans="1:5" ht="12.75">
      <c r="A34">
        <f>'Calculated data'!J19*'Calculated data'!D19</f>
        <v>0.04336801596956511</v>
      </c>
      <c r="B34">
        <f>'Calculated data'!F19*'Calculated data'!H19</f>
        <v>0.06321810502936649</v>
      </c>
      <c r="C34" s="14">
        <f t="shared" si="0"/>
        <v>-0.01985008905980138</v>
      </c>
      <c r="D34" s="14">
        <f t="shared" si="1"/>
        <v>0.10658612099893161</v>
      </c>
      <c r="E34">
        <f t="shared" si="2"/>
        <v>-0.18623521405756338</v>
      </c>
    </row>
    <row r="35" spans="1:5" ht="12.75">
      <c r="A35">
        <f>'Calculated data'!J20*'Calculated data'!D20</f>
        <v>0.24712628758643343</v>
      </c>
      <c r="B35">
        <f>'Calculated data'!F20*'Calculated data'!H20</f>
        <v>0.35312636396275293</v>
      </c>
      <c r="C35" s="14">
        <f t="shared" si="0"/>
        <v>-0.1060000763763195</v>
      </c>
      <c r="D35" s="14">
        <f t="shared" si="1"/>
        <v>0.6002526515491864</v>
      </c>
      <c r="E35">
        <f t="shared" si="2"/>
        <v>-0.17659243337408825</v>
      </c>
    </row>
    <row r="36" spans="1:5" ht="12.75">
      <c r="A36">
        <f>'Calculated data'!J21*'Calculated data'!D21</f>
        <v>0.046223834995298696</v>
      </c>
      <c r="B36">
        <f>'Calculated data'!F21*'Calculated data'!H21</f>
        <v>0.06200857724630446</v>
      </c>
      <c r="C36" s="14">
        <f t="shared" si="0"/>
        <v>-0.015784742251005762</v>
      </c>
      <c r="D36" s="14">
        <f t="shared" si="1"/>
        <v>0.10823241224160315</v>
      </c>
      <c r="E36">
        <f t="shared" si="2"/>
        <v>-0.14584117570779143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/>
  <cp:lastPrinted>2008-01-29T16:36:24Z</cp:lastPrinted>
  <dcterms:created xsi:type="dcterms:W3CDTF">2007-05-18T08:03:31Z</dcterms:created>
  <dcterms:modified xsi:type="dcterms:W3CDTF">2019-01-23T14:40:05Z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-543174241</vt:i4>
  </property>
  <property fmtid="{D5CDD505-2E9C-101B-9397-08002B2CF9AE}" pid="3" name="_AuthorEmail">
    <vt:lpwstr>christopher.clark@bbsrc.ac.uk</vt:lpwstr>
  </property>
  <property fmtid="{D5CDD505-2E9C-101B-9397-08002B2CF9AE}" pid="4" name="_AuthorEmailDisplayName">
    <vt:lpwstr>christopher clark (RRes-BB)</vt:lpwstr>
  </property>
  <property fmtid="{D5CDD505-2E9C-101B-9397-08002B2CF9AE}" pid="5" name="_EmailSubject">
    <vt:lpwstr>Spectrosense2</vt:lpwstr>
  </property>
</Properties>
</file>